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Ex2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Ex3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charts/chartEx4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charts/chart6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Ex5.xml" ContentType="application/vnd.ms-office.chartex+xml"/>
  <Override PartName="/xl/charts/style11.xml" ContentType="application/vnd.ms-office.chartstyle+xml"/>
  <Override PartName="/xl/charts/colors11.xml" ContentType="application/vnd.ms-office.chartcolorstyle+xml"/>
  <Override PartName="/xl/charts/chartEx6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Ex7.xml" ContentType="application/vnd.ms-office.chartex+xml"/>
  <Override PartName="/xl/charts/style13.xml" ContentType="application/vnd.ms-office.chartstyle+xml"/>
  <Override PartName="/xl/charts/colors13.xml" ContentType="application/vnd.ms-office.chartcolorstyle+xml"/>
  <Override PartName="/xl/drawings/drawing6.xml" ContentType="application/vnd.openxmlformats-officedocument.drawing+xml"/>
  <Override PartName="/xl/charts/chartEx8.xml" ContentType="application/vnd.ms-office.chartex+xml"/>
  <Override PartName="/xl/charts/style14.xml" ContentType="application/vnd.ms-office.chartstyle+xml"/>
  <Override PartName="/xl/charts/colors14.xml" ContentType="application/vnd.ms-office.chartcolorstyle+xml"/>
  <Override PartName="/xl/drawings/drawing7.xml" ContentType="application/vnd.openxmlformats-officedocument.drawing+xml"/>
  <Override PartName="/xl/charts/chartEx9.xml" ContentType="application/vnd.ms-office.chartex+xml"/>
  <Override PartName="/xl/charts/style15.xml" ContentType="application/vnd.ms-office.chartstyle+xml"/>
  <Override PartName="/xl/charts/colors15.xml" ContentType="application/vnd.ms-office.chartcolorstyle+xml"/>
  <Override PartName="/xl/drawings/drawing8.xml" ContentType="application/vnd.openxmlformats-officedocument.drawing+xml"/>
  <Override PartName="/xl/charts/chartEx10.xml" ContentType="application/vnd.ms-office.chartex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visualizing-your-data\Demos\"/>
    </mc:Choice>
  </mc:AlternateContent>
  <xr:revisionPtr revIDLastSave="0" documentId="13_ncr:1_{A39E3025-0179-4B5A-A5E0-8C2EEFBC5822}" xr6:coauthVersionLast="47" xr6:coauthVersionMax="47" xr10:uidLastSave="{00000000-0000-0000-0000-000000000000}"/>
  <bookViews>
    <workbookView xWindow="-103" yWindow="-103" windowWidth="33120" windowHeight="18000" activeTab="8" xr2:uid="{4767A30D-2343-4A51-BD61-532C9A7301B1}"/>
  </bookViews>
  <sheets>
    <sheet name="Grades" sheetId="2" r:id="rId1"/>
    <sheet name="Line &amp; Area" sheetId="3" r:id="rId2"/>
    <sheet name="Hierarchy" sheetId="4" r:id="rId3"/>
    <sheet name="Baseball" sheetId="5" r:id="rId4"/>
    <sheet name="Histogram" sheetId="7" r:id="rId5"/>
    <sheet name="Pareto" sheetId="8" r:id="rId6"/>
    <sheet name="Box &amp; Whisker" sheetId="6" r:id="rId7"/>
    <sheet name="Waterfall" sheetId="10" r:id="rId8"/>
    <sheet name="Funnel" sheetId="11" r:id="rId9"/>
    <sheet name="Combo" sheetId="9" r:id="rId10"/>
  </sheets>
  <externalReferences>
    <externalReference r:id="rId11"/>
    <externalReference r:id="rId12"/>
    <externalReference r:id="rId13"/>
  </externalReferences>
  <definedNames>
    <definedName name="_xlnm._FilterDatabase" localSheetId="0" hidden="1">Grades!$A$1:$F$10</definedName>
    <definedName name="_xlchart.v1.0" hidden="1">Hierarchy!$A$2:$B$26</definedName>
    <definedName name="_xlchart.v1.1" hidden="1">Hierarchy!$C$1</definedName>
    <definedName name="_xlchart.v1.10" hidden="1">Baseball!$C$2</definedName>
    <definedName name="_xlchart.v1.11" hidden="1">Baseball!$C$3:$C$32</definedName>
    <definedName name="_xlchart.v1.12" hidden="1">Histogram!$A$2:$A$26</definedName>
    <definedName name="_xlchart.v1.13" hidden="1">Histogram!$B$1</definedName>
    <definedName name="_xlchart.v1.14" hidden="1">Histogram!$B$2:$B$26</definedName>
    <definedName name="_xlchart.v1.15" hidden="1">Histogram!$A$2:$A$26</definedName>
    <definedName name="_xlchart.v1.16" hidden="1">Histogram!$B$1</definedName>
    <definedName name="_xlchart.v1.17" hidden="1">Histogram!$B$2:$B$26</definedName>
    <definedName name="_xlchart.v1.18" hidden="1">Pareto!$A$3:$A$11</definedName>
    <definedName name="_xlchart.v1.19" hidden="1">Pareto!$B$2</definedName>
    <definedName name="_xlchart.v1.2" hidden="1">Hierarchy!$C$2:$C$26</definedName>
    <definedName name="_xlchart.v1.20" hidden="1">Pareto!$B$3:$B$11</definedName>
    <definedName name="_xlchart.v1.21" hidden="1">'Box &amp; Whisker'!$A$2:$A$121</definedName>
    <definedName name="_xlchart.v1.22" hidden="1">'Box &amp; Whisker'!$B$1</definedName>
    <definedName name="_xlchart.v1.23" hidden="1">'Box &amp; Whisker'!$B$2:$B$121</definedName>
    <definedName name="_xlchart.v1.24" hidden="1">'Box &amp; Whisker'!$A$2:$A$121</definedName>
    <definedName name="_xlchart.v1.25" hidden="1">'Box &amp; Whisker'!$B$1</definedName>
    <definedName name="_xlchart.v1.26" hidden="1">'Box &amp; Whisker'!$B$2:$B$121</definedName>
    <definedName name="_xlchart.v1.27" hidden="1">Waterfall!$A$2:$A$4,Waterfall!$A$6:$A$8,Waterfall!$A$10</definedName>
    <definedName name="_xlchart.v1.28" hidden="1">Waterfall!$B$2:$B$4,Waterfall!$B$6:$B$8,Waterfall!$B$10</definedName>
    <definedName name="_xlchart.v1.3" hidden="1">Hierarchy!$A$2:$B$26</definedName>
    <definedName name="_xlchart.v1.4" hidden="1">Hierarchy!$C$1</definedName>
    <definedName name="_xlchart.v1.5" hidden="1">Hierarchy!$C$2:$C$26</definedName>
    <definedName name="_xlchart.v1.6" hidden="1">Baseball!$A$3:$B$32</definedName>
    <definedName name="_xlchart.v1.7" hidden="1">Baseball!$C$2</definedName>
    <definedName name="_xlchart.v1.8" hidden="1">Baseball!$C$3:$C$32</definedName>
    <definedName name="_xlchart.v1.9" hidden="1">Baseball!$A$3:$B$32</definedName>
    <definedName name="_xlchart.v2.29" hidden="1">Funnel!$A$1:$A$4</definedName>
    <definedName name="_xlchart.v2.30" hidden="1">Funnel!$B$1:$B$4</definedName>
    <definedName name="Achille_Jeanne">Grades!$B$7:$F$7</definedName>
    <definedName name="Age">[1]Retirement!$B$2</definedName>
    <definedName name="Ana_Murray">Grades!$B$2:$F$2</definedName>
    <definedName name="Axmed_Mervyn">Grades!$B$10:$F$10</definedName>
    <definedName name="Bailee_Ruben">Grades!$B$4:$F$4</definedName>
    <definedName name="Carly_Kevin" localSheetId="3">[2]Grades!#REF!</definedName>
    <definedName name="Carly_Kevin" localSheetId="6">[2]Grades!#REF!</definedName>
    <definedName name="Carly_Kevin" localSheetId="9">[2]Grades!#REF!</definedName>
    <definedName name="Carly_Kevin" localSheetId="8">[2]Grades!#REF!</definedName>
    <definedName name="Carly_Kevin" localSheetId="2">[2]Grades!#REF!</definedName>
    <definedName name="Carly_Kevin" localSheetId="4">[2]Grades!#REF!</definedName>
    <definedName name="Carly_Kevin" localSheetId="1">[2]Grades!#REF!</definedName>
    <definedName name="Carly_Kevin" localSheetId="5">[2]Grades!#REF!</definedName>
    <definedName name="Carly_Kevin" localSheetId="7">[2]Grades!#REF!</definedName>
    <definedName name="Carly_Kevin">Grades!#REF!</definedName>
    <definedName name="_xlnm.Criteria" localSheetId="0">Grades!#REF!</definedName>
    <definedName name="Dianna_Magnolia" localSheetId="3">[2]Grades!#REF!</definedName>
    <definedName name="Dianna_Magnolia" localSheetId="6">[2]Grades!#REF!</definedName>
    <definedName name="Dianna_Magnolia" localSheetId="9">[2]Grades!#REF!</definedName>
    <definedName name="Dianna_Magnolia" localSheetId="8">[2]Grades!#REF!</definedName>
    <definedName name="Dianna_Magnolia" localSheetId="2">[2]Grades!#REF!</definedName>
    <definedName name="Dianna_Magnolia" localSheetId="4">[2]Grades!#REF!</definedName>
    <definedName name="Dianna_Magnolia" localSheetId="1">[2]Grades!#REF!</definedName>
    <definedName name="Dianna_Magnolia" localSheetId="5">[2]Grades!#REF!</definedName>
    <definedName name="Dianna_Magnolia" localSheetId="7">[2]Grades!#REF!</definedName>
    <definedName name="Dianna_Magnolia">Grades!#REF!</definedName>
    <definedName name="English">Grades!$C$2:$C$10</definedName>
    <definedName name="Expense">'[3]Named Ranges'!$C$2:$C$13</definedName>
    <definedName name="_xlnm.Extract" localSheetId="0">Grades!#REF!</definedName>
    <definedName name="Florina_Kyriakos">Grades!$B$9:$F$9</definedName>
    <definedName name="Growth">'[3]Named Cells'!$F$4</definedName>
    <definedName name="Inola_Leonel">Grades!$B$3:$F$3</definedName>
    <definedName name="Iolanda_Lita" localSheetId="3">[2]Grades!#REF!</definedName>
    <definedName name="Iolanda_Lita" localSheetId="6">[2]Grades!#REF!</definedName>
    <definedName name="Iolanda_Lita" localSheetId="9">[2]Grades!#REF!</definedName>
    <definedName name="Iolanda_Lita" localSheetId="8">[2]Grades!#REF!</definedName>
    <definedName name="Iolanda_Lita" localSheetId="2">[2]Grades!#REF!</definedName>
    <definedName name="Iolanda_Lita" localSheetId="4">[2]Grades!#REF!</definedName>
    <definedName name="Iolanda_Lita" localSheetId="1">[2]Grades!#REF!</definedName>
    <definedName name="Iolanda_Lita" localSheetId="5">[2]Grades!#REF!</definedName>
    <definedName name="Iolanda_Lita" localSheetId="7">[2]Grades!#REF!</definedName>
    <definedName name="Iolanda_Lita">Grades!#REF!</definedName>
    <definedName name="Karyn_Klaudia" localSheetId="3">[2]Grades!#REF!</definedName>
    <definedName name="Karyn_Klaudia" localSheetId="6">[2]Grades!#REF!</definedName>
    <definedName name="Karyn_Klaudia" localSheetId="9">[2]Grades!#REF!</definedName>
    <definedName name="Karyn_Klaudia" localSheetId="8">[2]Grades!#REF!</definedName>
    <definedName name="Karyn_Klaudia" localSheetId="2">[2]Grades!#REF!</definedName>
    <definedName name="Karyn_Klaudia" localSheetId="4">[2]Grades!#REF!</definedName>
    <definedName name="Karyn_Klaudia" localSheetId="1">[2]Grades!#REF!</definedName>
    <definedName name="Karyn_Klaudia" localSheetId="5">[2]Grades!#REF!</definedName>
    <definedName name="Karyn_Klaudia" localSheetId="7">[2]Grades!#REF!</definedName>
    <definedName name="Karyn_Klaudia">Grades!#REF!</definedName>
    <definedName name="Long_Emilio" localSheetId="3">[2]Grades!#REF!</definedName>
    <definedName name="Long_Emilio" localSheetId="6">[2]Grades!#REF!</definedName>
    <definedName name="Long_Emilio" localSheetId="9">[2]Grades!#REF!</definedName>
    <definedName name="Long_Emilio" localSheetId="8">[2]Grades!#REF!</definedName>
    <definedName name="Long_Emilio" localSheetId="2">[2]Grades!#REF!</definedName>
    <definedName name="Long_Emilio" localSheetId="4">[2]Grades!#REF!</definedName>
    <definedName name="Long_Emilio" localSheetId="1">[2]Grades!#REF!</definedName>
    <definedName name="Long_Emilio" localSheetId="5">[2]Grades!#REF!</definedName>
    <definedName name="Long_Emilio" localSheetId="7">[2]Grades!#REF!</definedName>
    <definedName name="Long_Emilio">Grades!#REF!</definedName>
    <definedName name="Marcello_Golyat">Grades!$B$5:$F$5</definedName>
    <definedName name="Math">Grades!$B$2:$B$10</definedName>
    <definedName name="Nate_Bonifacio" localSheetId="3">[2]Grades!#REF!</definedName>
    <definedName name="Nate_Bonifacio" localSheetId="6">[2]Grades!#REF!</definedName>
    <definedName name="Nate_Bonifacio" localSheetId="9">[2]Grades!#REF!</definedName>
    <definedName name="Nate_Bonifacio" localSheetId="8">[2]Grades!#REF!</definedName>
    <definedName name="Nate_Bonifacio" localSheetId="2">[2]Grades!#REF!</definedName>
    <definedName name="Nate_Bonifacio" localSheetId="4">[2]Grades!#REF!</definedName>
    <definedName name="Nate_Bonifacio" localSheetId="1">[2]Grades!#REF!</definedName>
    <definedName name="Nate_Bonifacio" localSheetId="5">[2]Grades!#REF!</definedName>
    <definedName name="Nate_Bonifacio" localSheetId="7">[2]Grades!#REF!</definedName>
    <definedName name="Nate_Bonifacio">Grades!#REF!</definedName>
    <definedName name="Neil_Emmanouil">Grades!$B$6:$F$6</definedName>
    <definedName name="Profit">'[3]Named Ranges'!$D$2:$D$13</definedName>
    <definedName name="Revenue">'[3]Named Ranges'!$B$2:$B$13</definedName>
    <definedName name="Rosy_Godwine">Grades!$B$7:$F$7</definedName>
    <definedName name="Salesperson1" localSheetId="9">'[2]Box &amp; Whisker'!$B$2:$B$23</definedName>
    <definedName name="Salesperson1" localSheetId="8">'[2]Box &amp; Whisker'!$B$2:$B$23</definedName>
    <definedName name="Salesperson1" localSheetId="4">'[2]Box &amp; Whisker'!$B$2:$B$23</definedName>
    <definedName name="Salesperson1" localSheetId="5">'[2]Box &amp; Whisker'!$B$2:$B$23</definedName>
    <definedName name="Salesperson1" localSheetId="7">'[2]Box &amp; Whisker'!$B$2:$B$23</definedName>
    <definedName name="Salesperson1">'Box &amp; Whisker'!$B$2:$B$23</definedName>
    <definedName name="Salesperson2" localSheetId="9">'[2]Box &amp; Whisker'!$B$24:$B$44</definedName>
    <definedName name="Salesperson2" localSheetId="8">'[2]Box &amp; Whisker'!$B$24:$B$44</definedName>
    <definedName name="Salesperson2" localSheetId="4">'[2]Box &amp; Whisker'!$B$24:$B$44</definedName>
    <definedName name="Salesperson2" localSheetId="5">'[2]Box &amp; Whisker'!$B$24:$B$44</definedName>
    <definedName name="Salesperson2" localSheetId="7">'[2]Box &amp; Whisker'!$B$24:$B$44</definedName>
    <definedName name="Salesperson2">'Box &amp; Whisker'!$B$24:$B$44</definedName>
    <definedName name="Salesperson3" localSheetId="9">'[2]Box &amp; Whisker'!$B$45:$B$68</definedName>
    <definedName name="Salesperson3" localSheetId="8">'[2]Box &amp; Whisker'!$B$45:$B$68</definedName>
    <definedName name="Salesperson3" localSheetId="4">'[2]Box &amp; Whisker'!$B$45:$B$68</definedName>
    <definedName name="Salesperson3" localSheetId="5">'[2]Box &amp; Whisker'!$B$45:$B$68</definedName>
    <definedName name="Salesperson3" localSheetId="7">'[2]Box &amp; Whisker'!$B$45:$B$68</definedName>
    <definedName name="Salesperson3">'Box &amp; Whisker'!$B$45:$B$68</definedName>
    <definedName name="Salesperson4" localSheetId="9">'[2]Box &amp; Whisker'!$B$69:$B$92</definedName>
    <definedName name="Salesperson4" localSheetId="8">'[2]Box &amp; Whisker'!$B$69:$B$92</definedName>
    <definedName name="Salesperson4" localSheetId="4">'[2]Box &amp; Whisker'!$B$69:$B$92</definedName>
    <definedName name="Salesperson4" localSheetId="5">'[2]Box &amp; Whisker'!$B$69:$B$92</definedName>
    <definedName name="Salesperson4" localSheetId="7">'[2]Box &amp; Whisker'!$B$69:$B$92</definedName>
    <definedName name="Salesperson4">'Box &amp; Whisker'!$B$69:$B$92</definedName>
    <definedName name="Salesperson5" localSheetId="9">'[2]Box &amp; Whisker'!$B$93:$B$121</definedName>
    <definedName name="Salesperson5" localSheetId="8">'[2]Box &amp; Whisker'!$B$93:$B$121</definedName>
    <definedName name="Salesperson5" localSheetId="4">'[2]Box &amp; Whisker'!$B$93:$B$121</definedName>
    <definedName name="Salesperson5" localSheetId="5">'[2]Box &amp; Whisker'!$B$93:$B$121</definedName>
    <definedName name="Salesperson5" localSheetId="7">'[2]Box &amp; Whisker'!$B$93:$B$121</definedName>
    <definedName name="Salesperson5">'Box &amp; Whisker'!$B$93:$B$121</definedName>
    <definedName name="Sarita_Romana">Grades!$B$8:$F$8</definedName>
    <definedName name="Science">Grades!$D$2:$D$10</definedName>
    <definedName name="Shu_Augusto" localSheetId="3">[2]Grades!#REF!</definedName>
    <definedName name="Shu_Augusto" localSheetId="6">[2]Grades!#REF!</definedName>
    <definedName name="Shu_Augusto" localSheetId="9">[2]Grades!#REF!</definedName>
    <definedName name="Shu_Augusto" localSheetId="8">[2]Grades!#REF!</definedName>
    <definedName name="Shu_Augusto" localSheetId="2">[2]Grades!#REF!</definedName>
    <definedName name="Shu_Augusto" localSheetId="4">[2]Grades!#REF!</definedName>
    <definedName name="Shu_Augusto" localSheetId="1">[2]Grades!#REF!</definedName>
    <definedName name="Shu_Augusto" localSheetId="5">[2]Grades!#REF!</definedName>
    <definedName name="Shu_Augusto" localSheetId="7">[2]Grades!#REF!</definedName>
    <definedName name="Shu_Augusto">Grades!#REF!</definedName>
    <definedName name="Social_Studies">Grades!$E$2:$E$10</definedName>
    <definedName name="Spanish">Grades!$F$2:$F$10</definedName>
    <definedName name="Start_Amt">'[3]Named Cells'!$F$3</definedName>
    <definedName name="Student">Grades!$B$2:$F$10</definedName>
    <definedName name="Ursel_Covadonga">Grades!$B$6:$F$6</definedName>
    <definedName name="Vijaya_Giustina" localSheetId="3">[2]Grades!#REF!</definedName>
    <definedName name="Vijaya_Giustina" localSheetId="6">[2]Grades!#REF!</definedName>
    <definedName name="Vijaya_Giustina" localSheetId="9">[2]Grades!#REF!</definedName>
    <definedName name="Vijaya_Giustina" localSheetId="8">[2]Grades!#REF!</definedName>
    <definedName name="Vijaya_Giustina" localSheetId="2">[2]Grades!#REF!</definedName>
    <definedName name="Vijaya_Giustina" localSheetId="4">[2]Grades!#REF!</definedName>
    <definedName name="Vijaya_Giustina" localSheetId="1">[2]Grades!#REF!</definedName>
    <definedName name="Vijaya_Giustina" localSheetId="5">[2]Grades!#REF!</definedName>
    <definedName name="Vijaya_Giustina" localSheetId="7">[2]Grades!#REF!</definedName>
    <definedName name="Vijaya_Giustina">Grades!#REF!</definedName>
    <definedName name="Wassily_Anita" localSheetId="3">[2]Grades!#REF!</definedName>
    <definedName name="Wassily_Anita" localSheetId="6">[2]Grades!#REF!</definedName>
    <definedName name="Wassily_Anita" localSheetId="9">[2]Grades!#REF!</definedName>
    <definedName name="Wassily_Anita" localSheetId="8">[2]Grades!#REF!</definedName>
    <definedName name="Wassily_Anita" localSheetId="2">[2]Grades!#REF!</definedName>
    <definedName name="Wassily_Anita" localSheetId="4">[2]Grades!#REF!</definedName>
    <definedName name="Wassily_Anita" localSheetId="1">[2]Grades!#REF!</definedName>
    <definedName name="Wassily_Anita" localSheetId="5">[2]Grades!#REF!</definedName>
    <definedName name="Wassily_Anita" localSheetId="7">[2]Grades!#REF!</definedName>
    <definedName name="Wassily_Anita">Grades!#REF!</definedName>
    <definedName name="Xander_Gilah" localSheetId="3">[2]Grades!#REF!</definedName>
    <definedName name="Xander_Gilah" localSheetId="6">[2]Grades!#REF!</definedName>
    <definedName name="Xander_Gilah" localSheetId="9">[2]Grades!#REF!</definedName>
    <definedName name="Xander_Gilah" localSheetId="8">[2]Grades!#REF!</definedName>
    <definedName name="Xander_Gilah" localSheetId="2">[2]Grades!#REF!</definedName>
    <definedName name="Xander_Gilah" localSheetId="4">[2]Grades!#REF!</definedName>
    <definedName name="Xander_Gilah" localSheetId="1">[2]Grades!#REF!</definedName>
    <definedName name="Xander_Gilah" localSheetId="5">[2]Grades!#REF!</definedName>
    <definedName name="Xander_Gilah" localSheetId="7">[2]Grades!#REF!</definedName>
    <definedName name="Xander_Gilah">Grades!#REF!</definedName>
    <definedName name="Yalwa_Lourens" localSheetId="3">[2]Grades!#REF!</definedName>
    <definedName name="Yalwa_Lourens" localSheetId="6">[2]Grades!#REF!</definedName>
    <definedName name="Yalwa_Lourens" localSheetId="9">[2]Grades!#REF!</definedName>
    <definedName name="Yalwa_Lourens" localSheetId="8">[2]Grades!#REF!</definedName>
    <definedName name="Yalwa_Lourens" localSheetId="2">[2]Grades!#REF!</definedName>
    <definedName name="Yalwa_Lourens" localSheetId="4">[2]Grades!#REF!</definedName>
    <definedName name="Yalwa_Lourens" localSheetId="1">[2]Grades!#REF!</definedName>
    <definedName name="Yalwa_Lourens" localSheetId="5">[2]Grades!#REF!</definedName>
    <definedName name="Yalwa_Lourens" localSheetId="7">[2]Grades!#REF!</definedName>
    <definedName name="Yalwa_Lourens">Grades!#REF!</definedName>
    <definedName name="Years_Worked">[1]Retirement!$B$1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0" l="1"/>
  <c r="B4" i="10"/>
  <c r="B10" i="10" s="1"/>
  <c r="K29" i="6" l="1"/>
  <c r="J29" i="6"/>
  <c r="I29" i="6"/>
  <c r="H29" i="6"/>
  <c r="G29" i="6"/>
  <c r="F29" i="6"/>
  <c r="K28" i="6"/>
  <c r="J28" i="6"/>
  <c r="I28" i="6"/>
  <c r="H28" i="6"/>
  <c r="G28" i="6"/>
  <c r="E28" i="6" s="1"/>
  <c r="F28" i="6"/>
  <c r="K27" i="6"/>
  <c r="J27" i="6"/>
  <c r="I27" i="6"/>
  <c r="H27" i="6"/>
  <c r="G27" i="6"/>
  <c r="F27" i="6"/>
  <c r="K26" i="6"/>
  <c r="J26" i="6"/>
  <c r="I26" i="6"/>
  <c r="H26" i="6"/>
  <c r="G26" i="6"/>
  <c r="E26" i="6" s="1"/>
  <c r="F26" i="6"/>
  <c r="K25" i="6"/>
  <c r="J25" i="6"/>
  <c r="I25" i="6"/>
  <c r="H25" i="6"/>
  <c r="G25" i="6"/>
  <c r="E25" i="6" s="1"/>
  <c r="F25" i="6"/>
  <c r="E29" i="6" l="1"/>
  <c r="L28" i="6"/>
  <c r="E27" i="6"/>
  <c r="L29" i="6"/>
  <c r="L25" i="6"/>
  <c r="L27" i="6"/>
  <c r="L26" i="6"/>
</calcChain>
</file>

<file path=xl/sharedStrings.xml><?xml version="1.0" encoding="utf-8"?>
<sst xmlns="http://schemas.openxmlformats.org/spreadsheetml/2006/main" count="327" uniqueCount="170">
  <si>
    <t>Student</t>
  </si>
  <si>
    <t>Math</t>
  </si>
  <si>
    <t>English</t>
  </si>
  <si>
    <t>Science</t>
  </si>
  <si>
    <t>Social Studies</t>
  </si>
  <si>
    <t>Spanish</t>
  </si>
  <si>
    <t>Ana Murray</t>
  </si>
  <si>
    <t>Inola Leonel</t>
  </si>
  <si>
    <t>Bailee Ruben</t>
  </si>
  <si>
    <t>Marcello Golyat</t>
  </si>
  <si>
    <t>Neil Emmanouil</t>
  </si>
  <si>
    <t>Achille Jeanne</t>
  </si>
  <si>
    <t>Sarita Romana</t>
  </si>
  <si>
    <t>Florina Kyriakos</t>
  </si>
  <si>
    <t>Axmed Mervyn</t>
  </si>
  <si>
    <t>Candidate 1</t>
  </si>
  <si>
    <t>Candidate 2</t>
  </si>
  <si>
    <t>Candidate 3</t>
  </si>
  <si>
    <t>Candidate 4</t>
  </si>
  <si>
    <t>Total Family Wealth, by Wealth Group</t>
  </si>
  <si>
    <t>Trillions of 2019 Dollars</t>
  </si>
  <si>
    <t>Year</t>
  </si>
  <si>
    <t>1989</t>
  </si>
  <si>
    <t>1992</t>
  </si>
  <si>
    <t>1995</t>
  </si>
  <si>
    <t>1998</t>
  </si>
  <si>
    <t>2001</t>
  </si>
  <si>
    <t>2004</t>
  </si>
  <si>
    <t>2007</t>
  </si>
  <si>
    <t>2010</t>
  </si>
  <si>
    <t>2013</t>
  </si>
  <si>
    <t>2016</t>
  </si>
  <si>
    <t>2019</t>
  </si>
  <si>
    <t>Bottom 50 Percent</t>
  </si>
  <si>
    <t>51st to 90th Percentiles</t>
  </si>
  <si>
    <t>Top 10 Percent</t>
  </si>
  <si>
    <r>
      <t xml:space="preserve">This file presents the data from the figures and table in CBO's September 2022 report </t>
    </r>
    <r>
      <rPr>
        <i/>
        <sz val="11"/>
        <rFont val="Arial"/>
        <family val="2"/>
      </rPr>
      <t>Trends in the Distribution of Family Wealth, 1989 to 2019.</t>
    </r>
  </si>
  <si>
    <t>www.cbo.gov/publication/57598</t>
  </si>
  <si>
    <t>Region</t>
  </si>
  <si>
    <t>Country</t>
  </si>
  <si>
    <t>Population</t>
  </si>
  <si>
    <t>Middle America</t>
  </si>
  <si>
    <t> Mexico</t>
  </si>
  <si>
    <t> Guatemala</t>
  </si>
  <si>
    <t> Haiti</t>
  </si>
  <si>
    <t> Cuba</t>
  </si>
  <si>
    <t> Dominican Republic</t>
  </si>
  <si>
    <t> Honduras</t>
  </si>
  <si>
    <t> El Salvador</t>
  </si>
  <si>
    <t> Nicaragua</t>
  </si>
  <si>
    <t> Costa Rica</t>
  </si>
  <si>
    <t> Panama</t>
  </si>
  <si>
    <t> Jamaica</t>
  </si>
  <si>
    <t> Puerto Rico</t>
  </si>
  <si>
    <t> Trinidad and Tobago</t>
  </si>
  <si>
    <t>Northern America</t>
  </si>
  <si>
    <t> United States</t>
  </si>
  <si>
    <t> Canada</t>
  </si>
  <si>
    <t>South America</t>
  </si>
  <si>
    <t> Brazil</t>
  </si>
  <si>
    <t> Colombia</t>
  </si>
  <si>
    <t> Argentina</t>
  </si>
  <si>
    <t> Peru</t>
  </si>
  <si>
    <t> Venezuela</t>
  </si>
  <si>
    <t> Chile</t>
  </si>
  <si>
    <t> Ecuador</t>
  </si>
  <si>
    <t> Bolivia</t>
  </si>
  <si>
    <t> Paraguay</t>
  </si>
  <si>
    <t> Uruguay</t>
  </si>
  <si>
    <t>20th Century World Series Championships</t>
  </si>
  <si>
    <t>Divisions</t>
  </si>
  <si>
    <t>Teams</t>
  </si>
  <si>
    <t>Number</t>
  </si>
  <si>
    <t>AL East</t>
  </si>
  <si>
    <t>NY Yankees</t>
  </si>
  <si>
    <t>Toronto</t>
  </si>
  <si>
    <t>Tampa Bay</t>
  </si>
  <si>
    <t>Baltimore</t>
  </si>
  <si>
    <t>Boston</t>
  </si>
  <si>
    <t>AL Central</t>
  </si>
  <si>
    <t>Cleveland</t>
  </si>
  <si>
    <t>Chi White Sox</t>
  </si>
  <si>
    <t>Minnesota</t>
  </si>
  <si>
    <t>Detroit</t>
  </si>
  <si>
    <t>Kansas City</t>
  </si>
  <si>
    <t>AL West</t>
  </si>
  <si>
    <t>Houston</t>
  </si>
  <si>
    <t>Seattle</t>
  </si>
  <si>
    <t>LA Angels</t>
  </si>
  <si>
    <t>Texas</t>
  </si>
  <si>
    <t>Oakland</t>
  </si>
  <si>
    <t>NL East</t>
  </si>
  <si>
    <t>Atlanta</t>
  </si>
  <si>
    <t>NY Mets</t>
  </si>
  <si>
    <t>Philadelphia</t>
  </si>
  <si>
    <t>Miami</t>
  </si>
  <si>
    <t>Washington</t>
  </si>
  <si>
    <t>NL Central</t>
  </si>
  <si>
    <t>St. Louis</t>
  </si>
  <si>
    <t>Milwaukee</t>
  </si>
  <si>
    <t>Chi Cubs</t>
  </si>
  <si>
    <t>Cincinnati</t>
  </si>
  <si>
    <t>Pittsburgh</t>
  </si>
  <si>
    <t>NL West</t>
  </si>
  <si>
    <t>LA Dodgers</t>
  </si>
  <si>
    <t>San Diego</t>
  </si>
  <si>
    <t>San Francisco</t>
  </si>
  <si>
    <t>Arizona</t>
  </si>
  <si>
    <t>Colorado</t>
  </si>
  <si>
    <t>Salesperson</t>
  </si>
  <si>
    <t>Calls per Day</t>
  </si>
  <si>
    <t>Salesperson 1</t>
  </si>
  <si>
    <t>Salesperson 2</t>
  </si>
  <si>
    <t>Lower Limit</t>
  </si>
  <si>
    <t>Min</t>
  </si>
  <si>
    <t>Q1</t>
  </si>
  <si>
    <t>Median</t>
  </si>
  <si>
    <t>Q3</t>
  </si>
  <si>
    <t>Max</t>
  </si>
  <si>
    <t>Mean</t>
  </si>
  <si>
    <t>Upper Limit</t>
  </si>
  <si>
    <t>Salesperson 3</t>
  </si>
  <si>
    <t>Salesperson 4</t>
  </si>
  <si>
    <t>Salesperson 5</t>
  </si>
  <si>
    <t>Sales</t>
  </si>
  <si>
    <t>Adelaide Salina</t>
  </si>
  <si>
    <t>Ayah Elise</t>
  </si>
  <si>
    <t>Casper Surendra</t>
  </si>
  <si>
    <t>Cora Matt</t>
  </si>
  <si>
    <t>Dorine Minerva</t>
  </si>
  <si>
    <t>Hardy Laurie</t>
  </si>
  <si>
    <t>Jon Alyce</t>
  </si>
  <si>
    <t>Kamal Odilo</t>
  </si>
  <si>
    <t>Kent Ira</t>
  </si>
  <si>
    <t>Marcella Tory</t>
  </si>
  <si>
    <t>Marcus Adrian</t>
  </si>
  <si>
    <t>Marilynn Chance</t>
  </si>
  <si>
    <t>Melvyn Courtney</t>
  </si>
  <si>
    <t>Neil Maisie</t>
  </si>
  <si>
    <t>Nelson Wilfred</t>
  </si>
  <si>
    <t>Sibyl Hank</t>
  </si>
  <si>
    <t>Types of Crime in 2019 by the Numbers</t>
  </si>
  <si>
    <t>Crime Type</t>
  </si>
  <si>
    <t>Offenses</t>
  </si>
  <si>
    <t>Property crime</t>
  </si>
  <si>
    <t>Larceny-theft</t>
  </si>
  <si>
    <t>Burglary</t>
  </si>
  <si>
    <t>Violent crime</t>
  </si>
  <si>
    <t>Aggravated assault</t>
  </si>
  <si>
    <t>Motor vehicle theft</t>
  </si>
  <si>
    <t>Robbery</t>
  </si>
  <si>
    <t>Rape</t>
  </si>
  <si>
    <t>Murder, manslaughter</t>
  </si>
  <si>
    <t>https://www.worldatlas.com/articles/types-of-crimes-by-number-of-offences-in-the-u-s.html</t>
  </si>
  <si>
    <t>Tenure</t>
  </si>
  <si>
    <t>Income</t>
  </si>
  <si>
    <t>Lemonade</t>
  </si>
  <si>
    <t>Cookies</t>
  </si>
  <si>
    <t>Total Income</t>
  </si>
  <si>
    <t>Expense</t>
  </si>
  <si>
    <t>Employees</t>
  </si>
  <si>
    <t>Marketing</t>
  </si>
  <si>
    <t>Supplies</t>
  </si>
  <si>
    <t>Total Expense</t>
  </si>
  <si>
    <t>Net Income</t>
  </si>
  <si>
    <t>Total Population</t>
  </si>
  <si>
    <t>Number of Citizens</t>
  </si>
  <si>
    <t>Registered Voters</t>
  </si>
  <si>
    <t>Actual Voters</t>
  </si>
  <si>
    <t>*https://www.census.gov/data/tables/time-series/demo/voting-and-registration/p20-585.html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</si>
</sst>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"/>
    <numFmt numFmtId="166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color theme="3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rgb="FF1169FF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theme="5"/>
      </patternFill>
    </fill>
    <fill>
      <patternFill patternType="solid">
        <fgColor theme="5"/>
        <bgColor theme="5"/>
      </patternFill>
    </fill>
    <fill>
      <patternFill patternType="solid">
        <fgColor theme="8"/>
        <bgColor theme="8"/>
      </patternFill>
    </fill>
    <fill>
      <patternFill patternType="solid">
        <fgColor rgb="FFFAFAFA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5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/>
      </right>
      <top style="thin">
        <color indexed="64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5"/>
      </top>
      <bottom style="thin">
        <color indexed="64"/>
      </bottom>
      <diagonal/>
    </border>
    <border>
      <left/>
      <right style="thin">
        <color theme="5"/>
      </right>
      <top style="thin">
        <color theme="5"/>
      </top>
      <bottom style="thin">
        <color indexed="64"/>
      </bottom>
      <diagonal/>
    </border>
    <border>
      <left style="thin">
        <color theme="5"/>
      </left>
      <right/>
      <top style="thin">
        <color theme="5"/>
      </top>
      <bottom style="thick">
        <color theme="5"/>
      </bottom>
      <diagonal/>
    </border>
    <border>
      <left/>
      <right/>
      <top style="thin">
        <color theme="5"/>
      </top>
      <bottom style="thick">
        <color theme="5"/>
      </bottom>
      <diagonal/>
    </border>
    <border>
      <left/>
      <right style="thin">
        <color theme="5"/>
      </right>
      <top style="thin">
        <color theme="5"/>
      </top>
      <bottom style="thick">
        <color theme="5"/>
      </bottom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theme="5"/>
      </left>
      <right/>
      <top/>
      <bottom style="thick">
        <color theme="5"/>
      </bottom>
      <diagonal/>
    </border>
    <border>
      <left style="thin">
        <color theme="5"/>
      </left>
      <right/>
      <top style="thick">
        <color theme="5"/>
      </top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rgb="FF1169FF"/>
      </top>
      <bottom style="thick">
        <color rgb="FF1169FF"/>
      </bottom>
      <diagonal/>
    </border>
    <border>
      <left/>
      <right/>
      <top style="thick">
        <color rgb="FF1169FF"/>
      </top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16" fontId="1" fillId="0" borderId="0" xfId="0" applyNumberFormat="1" applyFont="1"/>
    <xf numFmtId="9" fontId="0" fillId="0" borderId="0" xfId="0" applyNumberFormat="1"/>
    <xf numFmtId="0" fontId="5" fillId="0" borderId="1" xfId="2" applyFont="1" applyBorder="1" applyAlignment="1">
      <alignment horizontal="left"/>
    </xf>
    <xf numFmtId="0" fontId="4" fillId="0" borderId="1" xfId="2" applyFont="1" applyBorder="1" applyAlignment="1">
      <alignment horizontal="left" wrapText="1"/>
    </xf>
    <xf numFmtId="0" fontId="0" fillId="0" borderId="1" xfId="0" applyBorder="1"/>
    <xf numFmtId="164" fontId="0" fillId="0" borderId="0" xfId="1" applyNumberFormat="1" applyFont="1"/>
    <xf numFmtId="0" fontId="4" fillId="2" borderId="2" xfId="2" applyFont="1" applyFill="1" applyBorder="1"/>
    <xf numFmtId="0" fontId="4" fillId="2" borderId="3" xfId="2" applyFont="1" applyFill="1" applyBorder="1" applyAlignment="1">
      <alignment horizontal="left"/>
    </xf>
    <xf numFmtId="0" fontId="4" fillId="2" borderId="4" xfId="2" applyFont="1" applyFill="1" applyBorder="1" applyAlignment="1">
      <alignment horizontal="left"/>
    </xf>
    <xf numFmtId="0" fontId="4" fillId="0" borderId="2" xfId="2" applyFont="1" applyBorder="1" applyAlignment="1">
      <alignment wrapText="1"/>
    </xf>
    <xf numFmtId="165" fontId="5" fillId="0" borderId="5" xfId="2" applyNumberFormat="1" applyFont="1" applyBorder="1" applyAlignment="1">
      <alignment horizontal="center"/>
    </xf>
    <xf numFmtId="165" fontId="5" fillId="0" borderId="6" xfId="2" applyNumberFormat="1" applyFont="1" applyBorder="1" applyAlignment="1">
      <alignment horizontal="center"/>
    </xf>
    <xf numFmtId="0" fontId="4" fillId="0" borderId="7" xfId="2" applyFont="1" applyBorder="1"/>
    <xf numFmtId="165" fontId="5" fillId="0" borderId="8" xfId="2" applyNumberFormat="1" applyFont="1" applyBorder="1" applyAlignment="1">
      <alignment horizontal="center"/>
    </xf>
    <xf numFmtId="165" fontId="5" fillId="0" borderId="9" xfId="2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3" applyAlignment="1">
      <alignment horizontal="left"/>
    </xf>
    <xf numFmtId="0" fontId="8" fillId="3" borderId="10" xfId="0" applyFont="1" applyFill="1" applyBorder="1"/>
    <xf numFmtId="0" fontId="8" fillId="3" borderId="11" xfId="0" applyFont="1" applyFill="1" applyBorder="1"/>
    <xf numFmtId="0" fontId="8" fillId="3" borderId="12" xfId="0" applyFont="1" applyFill="1" applyBorder="1"/>
    <xf numFmtId="3" fontId="0" fillId="0" borderId="13" xfId="0" applyNumberFormat="1" applyBorder="1"/>
    <xf numFmtId="0" fontId="0" fillId="0" borderId="14" xfId="0" applyBorder="1"/>
    <xf numFmtId="0" fontId="0" fillId="0" borderId="5" xfId="0" applyBorder="1"/>
    <xf numFmtId="3" fontId="0" fillId="0" borderId="6" xfId="0" applyNumberFormat="1" applyBorder="1"/>
    <xf numFmtId="0" fontId="0" fillId="0" borderId="15" xfId="0" applyBorder="1"/>
    <xf numFmtId="0" fontId="0" fillId="0" borderId="16" xfId="0" applyBorder="1"/>
    <xf numFmtId="0" fontId="0" fillId="0" borderId="11" xfId="0" applyBorder="1"/>
    <xf numFmtId="3" fontId="0" fillId="0" borderId="12" xfId="0" applyNumberFormat="1" applyBorder="1"/>
    <xf numFmtId="0" fontId="0" fillId="0" borderId="17" xfId="0" applyBorder="1"/>
    <xf numFmtId="3" fontId="0" fillId="0" borderId="0" xfId="0" applyNumberFormat="1"/>
    <xf numFmtId="15" fontId="0" fillId="0" borderId="0" xfId="0" applyNumberFormat="1"/>
    <xf numFmtId="0" fontId="0" fillId="0" borderId="18" xfId="0" applyBorder="1"/>
    <xf numFmtId="0" fontId="0" fillId="0" borderId="10" xfId="0" applyBorder="1"/>
    <xf numFmtId="0" fontId="1" fillId="0" borderId="0" xfId="0" applyFont="1" applyAlignment="1">
      <alignment horizontal="center"/>
    </xf>
    <xf numFmtId="0" fontId="8" fillId="4" borderId="19" xfId="0" applyFont="1" applyFill="1" applyBorder="1"/>
    <xf numFmtId="0" fontId="8" fillId="4" borderId="20" xfId="0" applyFont="1" applyFill="1" applyBorder="1"/>
    <xf numFmtId="0" fontId="8" fillId="4" borderId="21" xfId="0" applyFont="1" applyFill="1" applyBorder="1"/>
    <xf numFmtId="1" fontId="0" fillId="0" borderId="19" xfId="0" applyNumberFormat="1" applyBorder="1"/>
    <xf numFmtId="0" fontId="0" fillId="0" borderId="20" xfId="0" applyBorder="1"/>
    <xf numFmtId="1" fontId="0" fillId="0" borderId="21" xfId="0" applyNumberFormat="1" applyBorder="1"/>
    <xf numFmtId="0" fontId="0" fillId="0" borderId="19" xfId="0" applyBorder="1"/>
    <xf numFmtId="0" fontId="0" fillId="0" borderId="22" xfId="0" applyBorder="1"/>
    <xf numFmtId="0" fontId="0" fillId="0" borderId="23" xfId="0" applyBorder="1"/>
    <xf numFmtId="1" fontId="0" fillId="0" borderId="24" xfId="0" applyNumberFormat="1" applyBorder="1"/>
    <xf numFmtId="0" fontId="4" fillId="0" borderId="0" xfId="2" applyFont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5" xfId="0" applyFont="1" applyBorder="1"/>
    <xf numFmtId="0" fontId="0" fillId="0" borderId="25" xfId="0" applyBorder="1"/>
    <xf numFmtId="2" fontId="0" fillId="0" borderId="25" xfId="0" applyNumberFormat="1" applyBorder="1"/>
    <xf numFmtId="164" fontId="0" fillId="0" borderId="0" xfId="0" applyNumberFormat="1"/>
    <xf numFmtId="44" fontId="0" fillId="0" borderId="0" xfId="0" applyNumberFormat="1"/>
    <xf numFmtId="0" fontId="9" fillId="0" borderId="26" xfId="0" applyFont="1" applyBorder="1" applyAlignment="1">
      <alignment horizontal="center" vertical="center"/>
    </xf>
    <xf numFmtId="0" fontId="1" fillId="0" borderId="27" xfId="0" applyFont="1" applyBorder="1"/>
    <xf numFmtId="0" fontId="10" fillId="0" borderId="0" xfId="0" applyFont="1" applyAlignment="1">
      <alignment vertical="center" wrapText="1"/>
    </xf>
    <xf numFmtId="3" fontId="10" fillId="0" borderId="0" xfId="0" applyNumberFormat="1" applyFont="1" applyAlignment="1">
      <alignment vertical="center" wrapText="1"/>
    </xf>
    <xf numFmtId="0" fontId="10" fillId="5" borderId="0" xfId="0" applyFont="1" applyFill="1" applyAlignment="1">
      <alignment vertical="center" wrapText="1"/>
    </xf>
    <xf numFmtId="3" fontId="10" fillId="5" borderId="0" xfId="0" applyNumberFormat="1" applyFont="1" applyFill="1" applyAlignment="1">
      <alignment vertical="center" wrapText="1"/>
    </xf>
    <xf numFmtId="166" fontId="0" fillId="0" borderId="0" xfId="4" applyNumberFormat="1" applyFont="1"/>
    <xf numFmtId="164" fontId="1" fillId="0" borderId="0" xfId="0" applyNumberFormat="1" applyFont="1"/>
    <xf numFmtId="3" fontId="0" fillId="0" borderId="25" xfId="0" applyNumberFormat="1" applyBorder="1"/>
  </cellXfs>
  <cellStyles count="5">
    <cellStyle name="Comma" xfId="4" builtinId="3"/>
    <cellStyle name="Currency" xfId="1" builtinId="4"/>
    <cellStyle name="Hyperlink 7" xfId="3" xr:uid="{9920FEE7-FF42-4EB1-8127-9C9252244BDE}"/>
    <cellStyle name="Normal" xfId="0" builtinId="0"/>
    <cellStyle name="Normal 2 3" xfId="2" xr:uid="{5E0343C2-A639-4CE5-9B96-DF8B29ED21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10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Ex8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Ex9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Line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'Line &amp; Area'!$B$1</c:f>
              <c:strCache>
                <c:ptCount val="1"/>
                <c:pt idx="0">
                  <c:v>Candidate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'Line &amp; Area'!$A$2:$A$12</c:f>
              <c:numCache>
                <c:formatCode>d\-mmm</c:formatCode>
                <c:ptCount val="1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</c:numCache>
            </c:numRef>
          </c:cat>
          <c:val>
            <c:numRef>
              <c:f>'Line &amp; Area'!$B$2:$B$12</c:f>
              <c:numCache>
                <c:formatCode>0%</c:formatCode>
                <c:ptCount val="11"/>
                <c:pt idx="0">
                  <c:v>0.23</c:v>
                </c:pt>
                <c:pt idx="1">
                  <c:v>0.25</c:v>
                </c:pt>
                <c:pt idx="2">
                  <c:v>0.24</c:v>
                </c:pt>
                <c:pt idx="3">
                  <c:v>0.25</c:v>
                </c:pt>
                <c:pt idx="4">
                  <c:v>0.255</c:v>
                </c:pt>
                <c:pt idx="5">
                  <c:v>0.26</c:v>
                </c:pt>
                <c:pt idx="6">
                  <c:v>0.26500000000000001</c:v>
                </c:pt>
                <c:pt idx="7">
                  <c:v>0.27</c:v>
                </c:pt>
                <c:pt idx="8">
                  <c:v>0.27500000000000002</c:v>
                </c:pt>
                <c:pt idx="9">
                  <c:v>0.28000000000000003</c:v>
                </c:pt>
                <c:pt idx="10">
                  <c:v>0.28499999999999998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4-485F-B706-4D0116BF5595}"/>
            </c:ext>
          </c:extLst>
        </c:ser>
        <c:ser>
          <c:idx val="1"/>
          <c:order val="1"/>
          <c:tx>
            <c:strRef>
              <c:f>'Line &amp; Area'!$C$1</c:f>
              <c:strCache>
                <c:ptCount val="1"/>
                <c:pt idx="0">
                  <c:v>Candidate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'Line &amp; Area'!$A$2:$A$12</c:f>
              <c:numCache>
                <c:formatCode>d\-mmm</c:formatCode>
                <c:ptCount val="1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</c:numCache>
            </c:numRef>
          </c:cat>
          <c:val>
            <c:numRef>
              <c:f>'Line &amp; Area'!$C$2:$C$12</c:f>
              <c:numCache>
                <c:formatCode>0%</c:formatCode>
                <c:ptCount val="11"/>
                <c:pt idx="0">
                  <c:v>0.26</c:v>
                </c:pt>
                <c:pt idx="1">
                  <c:v>0.25</c:v>
                </c:pt>
                <c:pt idx="2">
                  <c:v>0.26</c:v>
                </c:pt>
                <c:pt idx="3">
                  <c:v>0.15</c:v>
                </c:pt>
                <c:pt idx="4">
                  <c:v>0.18</c:v>
                </c:pt>
                <c:pt idx="5">
                  <c:v>0.17</c:v>
                </c:pt>
                <c:pt idx="6">
                  <c:v>0.19</c:v>
                </c:pt>
                <c:pt idx="7">
                  <c:v>0.19</c:v>
                </c:pt>
                <c:pt idx="8">
                  <c:v>0.19500000000000001</c:v>
                </c:pt>
                <c:pt idx="9">
                  <c:v>0.2</c:v>
                </c:pt>
                <c:pt idx="10">
                  <c:v>0.20499999999999999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4-485F-B706-4D0116BF5595}"/>
            </c:ext>
          </c:extLst>
        </c:ser>
        <c:ser>
          <c:idx val="2"/>
          <c:order val="2"/>
          <c:tx>
            <c:strRef>
              <c:f>'Line &amp; Area'!$D$1</c:f>
              <c:strCache>
                <c:ptCount val="1"/>
                <c:pt idx="0">
                  <c:v>Candidate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'Line &amp; Area'!$A$2:$A$12</c:f>
              <c:numCache>
                <c:formatCode>d\-mmm</c:formatCode>
                <c:ptCount val="1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</c:numCache>
            </c:numRef>
          </c:cat>
          <c:val>
            <c:numRef>
              <c:f>'Line &amp; Area'!$D$2:$D$12</c:f>
              <c:numCache>
                <c:formatCode>0%</c:formatCode>
                <c:ptCount val="11"/>
                <c:pt idx="0">
                  <c:v>0.19</c:v>
                </c:pt>
                <c:pt idx="1">
                  <c:v>0.21</c:v>
                </c:pt>
                <c:pt idx="2">
                  <c:v>0.2</c:v>
                </c:pt>
                <c:pt idx="3">
                  <c:v>0.28999999999999998</c:v>
                </c:pt>
                <c:pt idx="4">
                  <c:v>0.26</c:v>
                </c:pt>
                <c:pt idx="5">
                  <c:v>0.28599999999999998</c:v>
                </c:pt>
                <c:pt idx="6">
                  <c:v>0.30599999999999999</c:v>
                </c:pt>
                <c:pt idx="7">
                  <c:v>0.32600000000000001</c:v>
                </c:pt>
                <c:pt idx="8">
                  <c:v>0.34599999999999997</c:v>
                </c:pt>
                <c:pt idx="9">
                  <c:v>0.36599999999999999</c:v>
                </c:pt>
                <c:pt idx="10">
                  <c:v>0.38600000000000001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4-485F-B706-4D0116BF5595}"/>
            </c:ext>
          </c:extLst>
        </c:ser>
        <c:ser>
          <c:idx val="3"/>
          <c:order val="3"/>
          <c:tx>
            <c:strRef>
              <c:f>'Line &amp; Area'!$E$1</c:f>
              <c:strCache>
                <c:ptCount val="1"/>
                <c:pt idx="0">
                  <c:v>Candidate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'Line &amp; Area'!$A$2:$A$12</c:f>
              <c:numCache>
                <c:formatCode>d\-mmm</c:formatCode>
                <c:ptCount val="1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</c:numCache>
            </c:numRef>
          </c:cat>
          <c:val>
            <c:numRef>
              <c:f>'Line &amp; Area'!$E$2:$E$12</c:f>
              <c:numCache>
                <c:formatCode>0%</c:formatCode>
                <c:ptCount val="11"/>
                <c:pt idx="0">
                  <c:v>0.32</c:v>
                </c:pt>
                <c:pt idx="1">
                  <c:v>0.28999999999999998</c:v>
                </c:pt>
                <c:pt idx="2">
                  <c:v>0.3</c:v>
                </c:pt>
                <c:pt idx="3">
                  <c:v>0.31</c:v>
                </c:pt>
                <c:pt idx="4">
                  <c:v>0.30499999999999999</c:v>
                </c:pt>
                <c:pt idx="5">
                  <c:v>0.28399999999999997</c:v>
                </c:pt>
                <c:pt idx="6">
                  <c:v>0.23899999999999999</c:v>
                </c:pt>
                <c:pt idx="7">
                  <c:v>0.214</c:v>
                </c:pt>
                <c:pt idx="8">
                  <c:v>0.184</c:v>
                </c:pt>
                <c:pt idx="9">
                  <c:v>0.154</c:v>
                </c:pt>
                <c:pt idx="10">
                  <c:v>0.124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AF4-485F-B706-4D0116BF5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950784"/>
        <c:axId val="233949120"/>
      </c:lineChart>
      <c:dateAx>
        <c:axId val="233950784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3949120"/>
        <c:crosses val="autoZero"/>
        <c:auto val="1"/>
        <c:lblOffset val="100"/>
        <c:baseTimeUnit val="months"/>
      </c:dateAx>
      <c:valAx>
        <c:axId val="23394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3950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Area</a:t>
            </a:r>
            <a:r>
              <a:rPr lang="en-US" baseline="0"/>
              <a:t> Chart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'Line &amp; Area'!$B$1</c:f>
              <c:strCache>
                <c:ptCount val="1"/>
                <c:pt idx="0">
                  <c:v>Candidate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'Line &amp; Area'!$A$2:$A$12</c:f>
              <c:numCache>
                <c:formatCode>d\-mmm</c:formatCode>
                <c:ptCount val="1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</c:numCache>
            </c:numRef>
          </c:cat>
          <c:val>
            <c:numRef>
              <c:f>'Line &amp; Area'!$B$2:$B$12</c:f>
              <c:numCache>
                <c:formatCode>0%</c:formatCode>
                <c:ptCount val="11"/>
                <c:pt idx="0">
                  <c:v>0.23</c:v>
                </c:pt>
                <c:pt idx="1">
                  <c:v>0.25</c:v>
                </c:pt>
                <c:pt idx="2">
                  <c:v>0.24</c:v>
                </c:pt>
                <c:pt idx="3">
                  <c:v>0.25</c:v>
                </c:pt>
                <c:pt idx="4">
                  <c:v>0.255</c:v>
                </c:pt>
                <c:pt idx="5">
                  <c:v>0.26</c:v>
                </c:pt>
                <c:pt idx="6">
                  <c:v>0.26500000000000001</c:v>
                </c:pt>
                <c:pt idx="7">
                  <c:v>0.27</c:v>
                </c:pt>
                <c:pt idx="8">
                  <c:v>0.27500000000000002</c:v>
                </c:pt>
                <c:pt idx="9">
                  <c:v>0.28000000000000003</c:v>
                </c:pt>
                <c:pt idx="10">
                  <c:v>0.28499999999999998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C7-43B7-8783-78715EB6E032}"/>
            </c:ext>
          </c:extLst>
        </c:ser>
        <c:ser>
          <c:idx val="1"/>
          <c:order val="1"/>
          <c:tx>
            <c:strRef>
              <c:f>'Line &amp; Area'!$C$1</c:f>
              <c:strCache>
                <c:ptCount val="1"/>
                <c:pt idx="0">
                  <c:v>Candidate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'Line &amp; Area'!$A$2:$A$12</c:f>
              <c:numCache>
                <c:formatCode>d\-mmm</c:formatCode>
                <c:ptCount val="1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</c:numCache>
            </c:numRef>
          </c:cat>
          <c:val>
            <c:numRef>
              <c:f>'Line &amp; Area'!$C$2:$C$12</c:f>
              <c:numCache>
                <c:formatCode>0%</c:formatCode>
                <c:ptCount val="11"/>
                <c:pt idx="0">
                  <c:v>0.26</c:v>
                </c:pt>
                <c:pt idx="1">
                  <c:v>0.25</c:v>
                </c:pt>
                <c:pt idx="2">
                  <c:v>0.26</c:v>
                </c:pt>
                <c:pt idx="3">
                  <c:v>0.15</c:v>
                </c:pt>
                <c:pt idx="4">
                  <c:v>0.18</c:v>
                </c:pt>
                <c:pt idx="5">
                  <c:v>0.17</c:v>
                </c:pt>
                <c:pt idx="6">
                  <c:v>0.19</c:v>
                </c:pt>
                <c:pt idx="7">
                  <c:v>0.19</c:v>
                </c:pt>
                <c:pt idx="8">
                  <c:v>0.19500000000000001</c:v>
                </c:pt>
                <c:pt idx="9">
                  <c:v>0.2</c:v>
                </c:pt>
                <c:pt idx="10">
                  <c:v>0.20499999999999999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C7-43B7-8783-78715EB6E032}"/>
            </c:ext>
          </c:extLst>
        </c:ser>
        <c:ser>
          <c:idx val="2"/>
          <c:order val="2"/>
          <c:tx>
            <c:strRef>
              <c:f>'Line &amp; Area'!$D$1</c:f>
              <c:strCache>
                <c:ptCount val="1"/>
                <c:pt idx="0">
                  <c:v>Candidate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'Line &amp; Area'!$A$2:$A$12</c:f>
              <c:numCache>
                <c:formatCode>d\-mmm</c:formatCode>
                <c:ptCount val="1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</c:numCache>
            </c:numRef>
          </c:cat>
          <c:val>
            <c:numRef>
              <c:f>'Line &amp; Area'!$D$2:$D$12</c:f>
              <c:numCache>
                <c:formatCode>0%</c:formatCode>
                <c:ptCount val="11"/>
                <c:pt idx="0">
                  <c:v>0.19</c:v>
                </c:pt>
                <c:pt idx="1">
                  <c:v>0.21</c:v>
                </c:pt>
                <c:pt idx="2">
                  <c:v>0.2</c:v>
                </c:pt>
                <c:pt idx="3">
                  <c:v>0.28999999999999998</c:v>
                </c:pt>
                <c:pt idx="4">
                  <c:v>0.26</c:v>
                </c:pt>
                <c:pt idx="5">
                  <c:v>0.28599999999999998</c:v>
                </c:pt>
                <c:pt idx="6">
                  <c:v>0.30599999999999999</c:v>
                </c:pt>
                <c:pt idx="7">
                  <c:v>0.32600000000000001</c:v>
                </c:pt>
                <c:pt idx="8">
                  <c:v>0.34599999999999997</c:v>
                </c:pt>
                <c:pt idx="9">
                  <c:v>0.36599999999999999</c:v>
                </c:pt>
                <c:pt idx="10">
                  <c:v>0.38600000000000001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C7-43B7-8783-78715EB6E032}"/>
            </c:ext>
          </c:extLst>
        </c:ser>
        <c:ser>
          <c:idx val="3"/>
          <c:order val="3"/>
          <c:tx>
            <c:strRef>
              <c:f>'Line &amp; Area'!$E$1</c:f>
              <c:strCache>
                <c:ptCount val="1"/>
                <c:pt idx="0">
                  <c:v>Candidate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'Line &amp; Area'!$A$2:$A$12</c:f>
              <c:numCache>
                <c:formatCode>d\-mmm</c:formatCode>
                <c:ptCount val="1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</c:numCache>
            </c:numRef>
          </c:cat>
          <c:val>
            <c:numRef>
              <c:f>'Line &amp; Area'!$E$2:$E$12</c:f>
              <c:numCache>
                <c:formatCode>0%</c:formatCode>
                <c:ptCount val="11"/>
                <c:pt idx="0">
                  <c:v>0.32</c:v>
                </c:pt>
                <c:pt idx="1">
                  <c:v>0.28999999999999998</c:v>
                </c:pt>
                <c:pt idx="2">
                  <c:v>0.3</c:v>
                </c:pt>
                <c:pt idx="3">
                  <c:v>0.31</c:v>
                </c:pt>
                <c:pt idx="4">
                  <c:v>0.30499999999999999</c:v>
                </c:pt>
                <c:pt idx="5">
                  <c:v>0.28399999999999997</c:v>
                </c:pt>
                <c:pt idx="6">
                  <c:v>0.23899999999999999</c:v>
                </c:pt>
                <c:pt idx="7">
                  <c:v>0.214</c:v>
                </c:pt>
                <c:pt idx="8">
                  <c:v>0.184</c:v>
                </c:pt>
                <c:pt idx="9">
                  <c:v>0.154</c:v>
                </c:pt>
                <c:pt idx="10">
                  <c:v>0.124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C7-43B7-8783-78715EB6E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4615216"/>
        <c:axId val="1134606064"/>
      </c:areaChart>
      <c:dateAx>
        <c:axId val="1134615216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606064"/>
        <c:crosses val="autoZero"/>
        <c:auto val="1"/>
        <c:lblOffset val="100"/>
        <c:baseTimeUnit val="months"/>
      </c:dateAx>
      <c:valAx>
        <c:axId val="113460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61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Stacked Area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3"/>
          <c:order val="3"/>
          <c:tx>
            <c:strRef>
              <c:f>'Line &amp; Area'!$A$33</c:f>
              <c:strCache>
                <c:ptCount val="1"/>
                <c:pt idx="0">
                  <c:v>Bottom 50 Percent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'Line &amp; Area'!$B$32:$L$32</c:f>
              <c:strCache>
                <c:ptCount val="11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  <c:pt idx="9">
                  <c:v>2016</c:v>
                </c:pt>
                <c:pt idx="10">
                  <c:v>2019</c:v>
                </c:pt>
              </c:strCache>
            </c:strRef>
          </c:cat>
          <c:val>
            <c:numRef>
              <c:f>'Line &amp; Area'!$B$33:$L$33</c:f>
              <c:numCache>
                <c:formatCode>0.0</c:formatCode>
                <c:ptCount val="11"/>
                <c:pt idx="0">
                  <c:v>1.369</c:v>
                </c:pt>
                <c:pt idx="1">
                  <c:v>1.4039999999999999</c:v>
                </c:pt>
                <c:pt idx="2">
                  <c:v>1.663</c:v>
                </c:pt>
                <c:pt idx="3">
                  <c:v>1.899</c:v>
                </c:pt>
                <c:pt idx="4">
                  <c:v>2.246</c:v>
                </c:pt>
                <c:pt idx="5">
                  <c:v>2.2360000000000002</c:v>
                </c:pt>
                <c:pt idx="6">
                  <c:v>2.6789999999999998</c:v>
                </c:pt>
                <c:pt idx="7">
                  <c:v>1.429</c:v>
                </c:pt>
                <c:pt idx="8">
                  <c:v>1.5069999999999999</c:v>
                </c:pt>
                <c:pt idx="9">
                  <c:v>1.8640000000000001</c:v>
                </c:pt>
                <c:pt idx="10">
                  <c:v>2.258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CF-434D-8C45-E333AE595EE4}"/>
            </c:ext>
          </c:extLst>
        </c:ser>
        <c:ser>
          <c:idx val="4"/>
          <c:order val="4"/>
          <c:tx>
            <c:strRef>
              <c:f>'Line &amp; Area'!$A$34</c:f>
              <c:strCache>
                <c:ptCount val="1"/>
                <c:pt idx="0">
                  <c:v>51st to 90th Percentiles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strRef>
              <c:f>'Line &amp; Area'!$B$32:$L$32</c:f>
              <c:strCache>
                <c:ptCount val="11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  <c:pt idx="9">
                  <c:v>2016</c:v>
                </c:pt>
                <c:pt idx="10">
                  <c:v>2019</c:v>
                </c:pt>
              </c:strCache>
            </c:strRef>
          </c:cat>
          <c:val>
            <c:numRef>
              <c:f>'Line &amp; Area'!$B$34:$L$34</c:f>
              <c:numCache>
                <c:formatCode>0.0</c:formatCode>
                <c:ptCount val="11"/>
                <c:pt idx="0">
                  <c:v>12.72</c:v>
                </c:pt>
                <c:pt idx="1">
                  <c:v>12.244</c:v>
                </c:pt>
                <c:pt idx="2">
                  <c:v>13.226000000000001</c:v>
                </c:pt>
                <c:pt idx="3">
                  <c:v>16.760000000000002</c:v>
                </c:pt>
                <c:pt idx="4">
                  <c:v>21.596</c:v>
                </c:pt>
                <c:pt idx="5">
                  <c:v>24.396999999999998</c:v>
                </c:pt>
                <c:pt idx="6">
                  <c:v>26.504000000000001</c:v>
                </c:pt>
                <c:pt idx="7">
                  <c:v>23.600999999999999</c:v>
                </c:pt>
                <c:pt idx="8">
                  <c:v>25.018000000000001</c:v>
                </c:pt>
                <c:pt idx="9">
                  <c:v>28.861999999999998</c:v>
                </c:pt>
                <c:pt idx="10">
                  <c:v>30.177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CF-434D-8C45-E333AE595EE4}"/>
            </c:ext>
          </c:extLst>
        </c:ser>
        <c:ser>
          <c:idx val="5"/>
          <c:order val="5"/>
          <c:tx>
            <c:strRef>
              <c:f>'Line &amp; Area'!$A$35</c:f>
              <c:strCache>
                <c:ptCount val="1"/>
                <c:pt idx="0">
                  <c:v>Top 10 Percent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strRef>
              <c:f>'Line &amp; Area'!$B$32:$L$32</c:f>
              <c:strCache>
                <c:ptCount val="11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  <c:pt idx="9">
                  <c:v>2016</c:v>
                </c:pt>
                <c:pt idx="10">
                  <c:v>2019</c:v>
                </c:pt>
              </c:strCache>
            </c:strRef>
          </c:cat>
          <c:val>
            <c:numRef>
              <c:f>'Line &amp; Area'!$B$35:$L$35</c:f>
              <c:numCache>
                <c:formatCode>0.0</c:formatCode>
                <c:ptCount val="11"/>
                <c:pt idx="0">
                  <c:v>24.277999999999999</c:v>
                </c:pt>
                <c:pt idx="1">
                  <c:v>23.149000000000001</c:v>
                </c:pt>
                <c:pt idx="2">
                  <c:v>25.789000000000001</c:v>
                </c:pt>
                <c:pt idx="3">
                  <c:v>33.762999999999998</c:v>
                </c:pt>
                <c:pt idx="4">
                  <c:v>45.607999999999997</c:v>
                </c:pt>
                <c:pt idx="5">
                  <c:v>51.222999999999999</c:v>
                </c:pt>
                <c:pt idx="6">
                  <c:v>62.06</c:v>
                </c:pt>
                <c:pt idx="7">
                  <c:v>56.668999999999997</c:v>
                </c:pt>
                <c:pt idx="8">
                  <c:v>60.457999999999998</c:v>
                </c:pt>
                <c:pt idx="9">
                  <c:v>78.775000000000006</c:v>
                </c:pt>
                <c:pt idx="10">
                  <c:v>82.369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CF-434D-8C45-E333AE595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4120672"/>
        <c:axId val="1064121504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'Line &amp; Area'!$A$30</c15:sqref>
                        </c15:formulaRef>
                      </c:ext>
                    </c:extLst>
                    <c:strCache>
                      <c:ptCount val="1"/>
                      <c:pt idx="0">
                        <c:v>Total Family Wealth, by Wealth Group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cat>
                  <c:strRef>
                    <c:extLst>
                      <c:ext uri="{02D57815-91ED-43cb-92C2-25804820EDAC}">
                        <c15:formulaRef>
                          <c15:sqref>'Line &amp; Area'!$B$32:$L$32</c15:sqref>
                        </c15:formulaRef>
                      </c:ext>
                    </c:extLst>
                    <c:strCache>
                      <c:ptCount val="11"/>
                      <c:pt idx="0">
                        <c:v>1989</c:v>
                      </c:pt>
                      <c:pt idx="1">
                        <c:v>1992</c:v>
                      </c:pt>
                      <c:pt idx="2">
                        <c:v>1995</c:v>
                      </c:pt>
                      <c:pt idx="3">
                        <c:v>1998</c:v>
                      </c:pt>
                      <c:pt idx="4">
                        <c:v>2001</c:v>
                      </c:pt>
                      <c:pt idx="5">
                        <c:v>2004</c:v>
                      </c:pt>
                      <c:pt idx="6">
                        <c:v>2007</c:v>
                      </c:pt>
                      <c:pt idx="7">
                        <c:v>2010</c:v>
                      </c:pt>
                      <c:pt idx="8">
                        <c:v>2013</c:v>
                      </c:pt>
                      <c:pt idx="9">
                        <c:v>2016</c:v>
                      </c:pt>
                      <c:pt idx="10">
                        <c:v>2019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'Line &amp; Area'!$B$30:$L$30</c15:sqref>
                        </c15:formulaRef>
                      </c:ext>
                    </c:extLst>
                    <c:numCache>
                      <c:formatCode>General</c:formatCode>
                      <c:ptCount val="1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C6CF-434D-8C45-E333AE595EE4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Area'!$A$31</c15:sqref>
                        </c15:formulaRef>
                      </c:ext>
                    </c:extLst>
                    <c:strCache>
                      <c:ptCount val="1"/>
                      <c:pt idx="0">
                        <c:v>Trillions of 2019 Dollars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Area'!$B$32:$L$32</c15:sqref>
                        </c15:formulaRef>
                      </c:ext>
                    </c:extLst>
                    <c:strCache>
                      <c:ptCount val="11"/>
                      <c:pt idx="0">
                        <c:v>1989</c:v>
                      </c:pt>
                      <c:pt idx="1">
                        <c:v>1992</c:v>
                      </c:pt>
                      <c:pt idx="2">
                        <c:v>1995</c:v>
                      </c:pt>
                      <c:pt idx="3">
                        <c:v>1998</c:v>
                      </c:pt>
                      <c:pt idx="4">
                        <c:v>2001</c:v>
                      </c:pt>
                      <c:pt idx="5">
                        <c:v>2004</c:v>
                      </c:pt>
                      <c:pt idx="6">
                        <c:v>2007</c:v>
                      </c:pt>
                      <c:pt idx="7">
                        <c:v>2010</c:v>
                      </c:pt>
                      <c:pt idx="8">
                        <c:v>2013</c:v>
                      </c:pt>
                      <c:pt idx="9">
                        <c:v>2016</c:v>
                      </c:pt>
                      <c:pt idx="10">
                        <c:v>2019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Area'!$B$31:$L$31</c15:sqref>
                        </c15:formulaRef>
                      </c:ext>
                    </c:extLst>
                    <c:numCache>
                      <c:formatCode>General</c:formatCode>
                      <c:ptCount val="1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6CF-434D-8C45-E333AE595EE4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Area'!$A$32</c15:sqref>
                        </c15:formulaRef>
                      </c:ext>
                    </c:extLst>
                    <c:strCache>
                      <c:ptCount val="1"/>
                      <c:pt idx="0">
                        <c:v>Year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Area'!$B$32:$L$32</c15:sqref>
                        </c15:formulaRef>
                      </c:ext>
                    </c:extLst>
                    <c:strCache>
                      <c:ptCount val="11"/>
                      <c:pt idx="0">
                        <c:v>1989</c:v>
                      </c:pt>
                      <c:pt idx="1">
                        <c:v>1992</c:v>
                      </c:pt>
                      <c:pt idx="2">
                        <c:v>1995</c:v>
                      </c:pt>
                      <c:pt idx="3">
                        <c:v>1998</c:v>
                      </c:pt>
                      <c:pt idx="4">
                        <c:v>2001</c:v>
                      </c:pt>
                      <c:pt idx="5">
                        <c:v>2004</c:v>
                      </c:pt>
                      <c:pt idx="6">
                        <c:v>2007</c:v>
                      </c:pt>
                      <c:pt idx="7">
                        <c:v>2010</c:v>
                      </c:pt>
                      <c:pt idx="8">
                        <c:v>2013</c:v>
                      </c:pt>
                      <c:pt idx="9">
                        <c:v>2016</c:v>
                      </c:pt>
                      <c:pt idx="10">
                        <c:v>2019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Area'!$B$32:$L$32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6CF-434D-8C45-E333AE595EE4}"/>
                  </c:ext>
                </c:extLst>
              </c15:ser>
            </c15:filteredAreaSeries>
          </c:ext>
        </c:extLst>
      </c:areaChart>
      <c:dateAx>
        <c:axId val="106412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121504"/>
        <c:crosses val="autoZero"/>
        <c:auto val="0"/>
        <c:lblOffset val="100"/>
        <c:baseTimeUnit val="days"/>
      </c:dateAx>
      <c:valAx>
        <c:axId val="106412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Family</a:t>
                </a:r>
                <a:r>
                  <a:rPr lang="en-US" baseline="0"/>
                  <a:t> Wealth (trillions)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120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100% Stacked Area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3"/>
          <c:order val="3"/>
          <c:tx>
            <c:strRef>
              <c:f>'Line &amp; Area'!$A$33</c:f>
              <c:strCache>
                <c:ptCount val="1"/>
                <c:pt idx="0">
                  <c:v>Bottom 50 Percent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'Line &amp; Area'!$B$32:$L$32</c:f>
              <c:strCache>
                <c:ptCount val="11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  <c:pt idx="9">
                  <c:v>2016</c:v>
                </c:pt>
                <c:pt idx="10">
                  <c:v>2019</c:v>
                </c:pt>
              </c:strCache>
            </c:strRef>
          </c:cat>
          <c:val>
            <c:numRef>
              <c:f>'Line &amp; Area'!$B$33:$L$33</c:f>
              <c:numCache>
                <c:formatCode>0.0</c:formatCode>
                <c:ptCount val="11"/>
                <c:pt idx="0">
                  <c:v>1.369</c:v>
                </c:pt>
                <c:pt idx="1">
                  <c:v>1.4039999999999999</c:v>
                </c:pt>
                <c:pt idx="2">
                  <c:v>1.663</c:v>
                </c:pt>
                <c:pt idx="3">
                  <c:v>1.899</c:v>
                </c:pt>
                <c:pt idx="4">
                  <c:v>2.246</c:v>
                </c:pt>
                <c:pt idx="5">
                  <c:v>2.2360000000000002</c:v>
                </c:pt>
                <c:pt idx="6">
                  <c:v>2.6789999999999998</c:v>
                </c:pt>
                <c:pt idx="7">
                  <c:v>1.429</c:v>
                </c:pt>
                <c:pt idx="8">
                  <c:v>1.5069999999999999</c:v>
                </c:pt>
                <c:pt idx="9">
                  <c:v>1.8640000000000001</c:v>
                </c:pt>
                <c:pt idx="10">
                  <c:v>2.258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31-4FC6-80B5-BAA0AF750AFB}"/>
            </c:ext>
          </c:extLst>
        </c:ser>
        <c:ser>
          <c:idx val="4"/>
          <c:order val="4"/>
          <c:tx>
            <c:strRef>
              <c:f>'Line &amp; Area'!$A$34</c:f>
              <c:strCache>
                <c:ptCount val="1"/>
                <c:pt idx="0">
                  <c:v>51st to 90th Percentiles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strRef>
              <c:f>'Line &amp; Area'!$B$32:$L$32</c:f>
              <c:strCache>
                <c:ptCount val="11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  <c:pt idx="9">
                  <c:v>2016</c:v>
                </c:pt>
                <c:pt idx="10">
                  <c:v>2019</c:v>
                </c:pt>
              </c:strCache>
            </c:strRef>
          </c:cat>
          <c:val>
            <c:numRef>
              <c:f>'Line &amp; Area'!$B$34:$L$34</c:f>
              <c:numCache>
                <c:formatCode>0.0</c:formatCode>
                <c:ptCount val="11"/>
                <c:pt idx="0">
                  <c:v>12.72</c:v>
                </c:pt>
                <c:pt idx="1">
                  <c:v>12.244</c:v>
                </c:pt>
                <c:pt idx="2">
                  <c:v>13.226000000000001</c:v>
                </c:pt>
                <c:pt idx="3">
                  <c:v>16.760000000000002</c:v>
                </c:pt>
                <c:pt idx="4">
                  <c:v>21.596</c:v>
                </c:pt>
                <c:pt idx="5">
                  <c:v>24.396999999999998</c:v>
                </c:pt>
                <c:pt idx="6">
                  <c:v>26.504000000000001</c:v>
                </c:pt>
                <c:pt idx="7">
                  <c:v>23.600999999999999</c:v>
                </c:pt>
                <c:pt idx="8">
                  <c:v>25.018000000000001</c:v>
                </c:pt>
                <c:pt idx="9">
                  <c:v>28.861999999999998</c:v>
                </c:pt>
                <c:pt idx="10">
                  <c:v>30.177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31-4FC6-80B5-BAA0AF750AFB}"/>
            </c:ext>
          </c:extLst>
        </c:ser>
        <c:ser>
          <c:idx val="5"/>
          <c:order val="5"/>
          <c:tx>
            <c:strRef>
              <c:f>'Line &amp; Area'!$A$35</c:f>
              <c:strCache>
                <c:ptCount val="1"/>
                <c:pt idx="0">
                  <c:v>Top 10 Percent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strRef>
              <c:f>'Line &amp; Area'!$B$32:$L$32</c:f>
              <c:strCache>
                <c:ptCount val="11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  <c:pt idx="9">
                  <c:v>2016</c:v>
                </c:pt>
                <c:pt idx="10">
                  <c:v>2019</c:v>
                </c:pt>
              </c:strCache>
            </c:strRef>
          </c:cat>
          <c:val>
            <c:numRef>
              <c:f>'Line &amp; Area'!$B$35:$L$35</c:f>
              <c:numCache>
                <c:formatCode>0.0</c:formatCode>
                <c:ptCount val="11"/>
                <c:pt idx="0">
                  <c:v>24.277999999999999</c:v>
                </c:pt>
                <c:pt idx="1">
                  <c:v>23.149000000000001</c:v>
                </c:pt>
                <c:pt idx="2">
                  <c:v>25.789000000000001</c:v>
                </c:pt>
                <c:pt idx="3">
                  <c:v>33.762999999999998</c:v>
                </c:pt>
                <c:pt idx="4">
                  <c:v>45.607999999999997</c:v>
                </c:pt>
                <c:pt idx="5">
                  <c:v>51.222999999999999</c:v>
                </c:pt>
                <c:pt idx="6">
                  <c:v>62.06</c:v>
                </c:pt>
                <c:pt idx="7">
                  <c:v>56.668999999999997</c:v>
                </c:pt>
                <c:pt idx="8">
                  <c:v>60.457999999999998</c:v>
                </c:pt>
                <c:pt idx="9">
                  <c:v>78.775000000000006</c:v>
                </c:pt>
                <c:pt idx="10">
                  <c:v>82.369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31-4FC6-80B5-BAA0AF750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4120672"/>
        <c:axId val="1064121504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'Line &amp; Area'!$A$30</c15:sqref>
                        </c15:formulaRef>
                      </c:ext>
                    </c:extLst>
                    <c:strCache>
                      <c:ptCount val="1"/>
                      <c:pt idx="0">
                        <c:v>Total Family Wealth, by Wealth Group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cat>
                  <c:strRef>
                    <c:extLst>
                      <c:ext uri="{02D57815-91ED-43cb-92C2-25804820EDAC}">
                        <c15:formulaRef>
                          <c15:sqref>'Line &amp; Area'!$B$32:$L$32</c15:sqref>
                        </c15:formulaRef>
                      </c:ext>
                    </c:extLst>
                    <c:strCache>
                      <c:ptCount val="11"/>
                      <c:pt idx="0">
                        <c:v>1989</c:v>
                      </c:pt>
                      <c:pt idx="1">
                        <c:v>1992</c:v>
                      </c:pt>
                      <c:pt idx="2">
                        <c:v>1995</c:v>
                      </c:pt>
                      <c:pt idx="3">
                        <c:v>1998</c:v>
                      </c:pt>
                      <c:pt idx="4">
                        <c:v>2001</c:v>
                      </c:pt>
                      <c:pt idx="5">
                        <c:v>2004</c:v>
                      </c:pt>
                      <c:pt idx="6">
                        <c:v>2007</c:v>
                      </c:pt>
                      <c:pt idx="7">
                        <c:v>2010</c:v>
                      </c:pt>
                      <c:pt idx="8">
                        <c:v>2013</c:v>
                      </c:pt>
                      <c:pt idx="9">
                        <c:v>2016</c:v>
                      </c:pt>
                      <c:pt idx="10">
                        <c:v>2019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'Line &amp; Area'!$B$30:$L$30</c15:sqref>
                        </c15:formulaRef>
                      </c:ext>
                    </c:extLst>
                    <c:numCache>
                      <c:formatCode>General</c:formatCode>
                      <c:ptCount val="1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E031-4FC6-80B5-BAA0AF750AFB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Area'!$A$31</c15:sqref>
                        </c15:formulaRef>
                      </c:ext>
                    </c:extLst>
                    <c:strCache>
                      <c:ptCount val="1"/>
                      <c:pt idx="0">
                        <c:v>Trillions of 2019 Dollars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Area'!$B$32:$L$32</c15:sqref>
                        </c15:formulaRef>
                      </c:ext>
                    </c:extLst>
                    <c:strCache>
                      <c:ptCount val="11"/>
                      <c:pt idx="0">
                        <c:v>1989</c:v>
                      </c:pt>
                      <c:pt idx="1">
                        <c:v>1992</c:v>
                      </c:pt>
                      <c:pt idx="2">
                        <c:v>1995</c:v>
                      </c:pt>
                      <c:pt idx="3">
                        <c:v>1998</c:v>
                      </c:pt>
                      <c:pt idx="4">
                        <c:v>2001</c:v>
                      </c:pt>
                      <c:pt idx="5">
                        <c:v>2004</c:v>
                      </c:pt>
                      <c:pt idx="6">
                        <c:v>2007</c:v>
                      </c:pt>
                      <c:pt idx="7">
                        <c:v>2010</c:v>
                      </c:pt>
                      <c:pt idx="8">
                        <c:v>2013</c:v>
                      </c:pt>
                      <c:pt idx="9">
                        <c:v>2016</c:v>
                      </c:pt>
                      <c:pt idx="10">
                        <c:v>2019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Area'!$B$31:$L$31</c15:sqref>
                        </c15:formulaRef>
                      </c:ext>
                    </c:extLst>
                    <c:numCache>
                      <c:formatCode>General</c:formatCode>
                      <c:ptCount val="1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031-4FC6-80B5-BAA0AF750AFB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Area'!$A$32</c15:sqref>
                        </c15:formulaRef>
                      </c:ext>
                    </c:extLst>
                    <c:strCache>
                      <c:ptCount val="1"/>
                      <c:pt idx="0">
                        <c:v>Year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Area'!$B$32:$L$32</c15:sqref>
                        </c15:formulaRef>
                      </c:ext>
                    </c:extLst>
                    <c:strCache>
                      <c:ptCount val="11"/>
                      <c:pt idx="0">
                        <c:v>1989</c:v>
                      </c:pt>
                      <c:pt idx="1">
                        <c:v>1992</c:v>
                      </c:pt>
                      <c:pt idx="2">
                        <c:v>1995</c:v>
                      </c:pt>
                      <c:pt idx="3">
                        <c:v>1998</c:v>
                      </c:pt>
                      <c:pt idx="4">
                        <c:v>2001</c:v>
                      </c:pt>
                      <c:pt idx="5">
                        <c:v>2004</c:v>
                      </c:pt>
                      <c:pt idx="6">
                        <c:v>2007</c:v>
                      </c:pt>
                      <c:pt idx="7">
                        <c:v>2010</c:v>
                      </c:pt>
                      <c:pt idx="8">
                        <c:v>2013</c:v>
                      </c:pt>
                      <c:pt idx="9">
                        <c:v>2016</c:v>
                      </c:pt>
                      <c:pt idx="10">
                        <c:v>2019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'Line &amp; Area'!$B$32:$L$32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031-4FC6-80B5-BAA0AF750AFB}"/>
                  </c:ext>
                </c:extLst>
              </c15:ser>
            </c15:filteredAreaSeries>
          </c:ext>
        </c:extLst>
      </c:areaChart>
      <c:dateAx>
        <c:axId val="106412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121504"/>
        <c:crosses val="autoZero"/>
        <c:auto val="0"/>
        <c:lblOffset val="100"/>
        <c:baseTimeUnit val="days"/>
      </c:dateAx>
      <c:valAx>
        <c:axId val="10641215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Family</a:t>
                </a:r>
                <a:r>
                  <a:rPr lang="en-US" baseline="0"/>
                  <a:t> Wealth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120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Clustered</a:t>
            </a:r>
            <a:r>
              <a:rPr lang="en-US" baseline="0"/>
              <a:t> Column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Hierarchy!$C$1</c:f>
              <c:strCache>
                <c:ptCount val="1"/>
                <c:pt idx="0">
                  <c:v>Population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Hierarchy!$A$2:$B$26</c:f>
              <c:multiLvlStrCache>
                <c:ptCount val="25"/>
                <c:lvl>
                  <c:pt idx="0">
                    <c:v> Mexico</c:v>
                  </c:pt>
                  <c:pt idx="1">
                    <c:v> Guatemala</c:v>
                  </c:pt>
                  <c:pt idx="2">
                    <c:v> Haiti</c:v>
                  </c:pt>
                  <c:pt idx="3">
                    <c:v> Cuba</c:v>
                  </c:pt>
                  <c:pt idx="4">
                    <c:v> Dominican Republic</c:v>
                  </c:pt>
                  <c:pt idx="5">
                    <c:v> Honduras</c:v>
                  </c:pt>
                  <c:pt idx="6">
                    <c:v> El Salvador</c:v>
                  </c:pt>
                  <c:pt idx="7">
                    <c:v> Nicaragua</c:v>
                  </c:pt>
                  <c:pt idx="8">
                    <c:v> Costa Rica</c:v>
                  </c:pt>
                  <c:pt idx="9">
                    <c:v> Panama</c:v>
                  </c:pt>
                  <c:pt idx="10">
                    <c:v> Jamaica</c:v>
                  </c:pt>
                  <c:pt idx="11">
                    <c:v> Puerto Rico</c:v>
                  </c:pt>
                  <c:pt idx="12">
                    <c:v> Trinidad and Tobago</c:v>
                  </c:pt>
                  <c:pt idx="13">
                    <c:v> United States</c:v>
                  </c:pt>
                  <c:pt idx="14">
                    <c:v> Canada</c:v>
                  </c:pt>
                  <c:pt idx="15">
                    <c:v> Brazil</c:v>
                  </c:pt>
                  <c:pt idx="16">
                    <c:v> Colombia</c:v>
                  </c:pt>
                  <c:pt idx="17">
                    <c:v> Argentina</c:v>
                  </c:pt>
                  <c:pt idx="18">
                    <c:v> Peru</c:v>
                  </c:pt>
                  <c:pt idx="19">
                    <c:v> Venezuela</c:v>
                  </c:pt>
                  <c:pt idx="20">
                    <c:v> Chile</c:v>
                  </c:pt>
                  <c:pt idx="21">
                    <c:v> Ecuador</c:v>
                  </c:pt>
                  <c:pt idx="22">
                    <c:v> Bolivia</c:v>
                  </c:pt>
                  <c:pt idx="23">
                    <c:v> Paraguay</c:v>
                  </c:pt>
                  <c:pt idx="24">
                    <c:v> Uruguay</c:v>
                  </c:pt>
                </c:lvl>
                <c:lvl>
                  <c:pt idx="0">
                    <c:v>Middle America</c:v>
                  </c:pt>
                  <c:pt idx="13">
                    <c:v>Northern America</c:v>
                  </c:pt>
                  <c:pt idx="15">
                    <c:v>South America</c:v>
                  </c:pt>
                </c:lvl>
              </c:multiLvlStrCache>
            </c:multiLvlStrRef>
          </c:cat>
          <c:val>
            <c:numRef>
              <c:f>Hierarchy!$C$2:$C$26</c:f>
              <c:numCache>
                <c:formatCode>#,##0</c:formatCode>
                <c:ptCount val="25"/>
                <c:pt idx="0">
                  <c:v>130000000</c:v>
                </c:pt>
                <c:pt idx="1">
                  <c:v>17109746</c:v>
                </c:pt>
                <c:pt idx="2">
                  <c:v>11743017</c:v>
                </c:pt>
                <c:pt idx="3">
                  <c:v>11193470</c:v>
                </c:pt>
                <c:pt idx="4">
                  <c:v>10535535</c:v>
                </c:pt>
                <c:pt idx="5">
                  <c:v>10200000</c:v>
                </c:pt>
                <c:pt idx="6">
                  <c:v>6825935</c:v>
                </c:pt>
                <c:pt idx="7">
                  <c:v>6527691</c:v>
                </c:pt>
                <c:pt idx="8">
                  <c:v>5163038</c:v>
                </c:pt>
                <c:pt idx="9">
                  <c:v>4278500</c:v>
                </c:pt>
                <c:pt idx="10">
                  <c:v>2900000</c:v>
                </c:pt>
                <c:pt idx="11">
                  <c:v>2700000</c:v>
                </c:pt>
                <c:pt idx="12">
                  <c:v>1366725</c:v>
                </c:pt>
                <c:pt idx="13">
                  <c:v>335379847</c:v>
                </c:pt>
                <c:pt idx="14">
                  <c:v>38395507</c:v>
                </c:pt>
                <c:pt idx="15">
                  <c:v>215907741</c:v>
                </c:pt>
                <c:pt idx="16">
                  <c:v>52049498</c:v>
                </c:pt>
                <c:pt idx="17">
                  <c:v>46208747</c:v>
                </c:pt>
                <c:pt idx="18">
                  <c:v>34035304</c:v>
                </c:pt>
                <c:pt idx="19">
                  <c:v>28705000</c:v>
                </c:pt>
                <c:pt idx="20">
                  <c:v>19678363</c:v>
                </c:pt>
                <c:pt idx="21">
                  <c:v>18697380</c:v>
                </c:pt>
                <c:pt idx="22">
                  <c:v>12797257</c:v>
                </c:pt>
                <c:pt idx="23">
                  <c:v>7353038</c:v>
                </c:pt>
                <c:pt idx="24">
                  <c:v>3554915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19-4976-9FC5-332631AAD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09140095"/>
        <c:axId val="1809139679"/>
      </c:barChart>
      <c:catAx>
        <c:axId val="1809140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9139679"/>
        <c:crosses val="autoZero"/>
        <c:auto val="1"/>
        <c:lblAlgn val="ctr"/>
        <c:lblOffset val="100"/>
        <c:noMultiLvlLbl val="0"/>
      </c:catAx>
      <c:valAx>
        <c:axId val="1809139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91400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Clustered Bar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multiLvlStrRef>
              <c:f>Baseball!$A$2:$B$32</c:f>
              <c:multiLvlStrCache>
                <c:ptCount val="31"/>
                <c:lvl>
                  <c:pt idx="0">
                    <c:v>Teams</c:v>
                  </c:pt>
                  <c:pt idx="1">
                    <c:v>NY Yankees</c:v>
                  </c:pt>
                  <c:pt idx="2">
                    <c:v>Toronto</c:v>
                  </c:pt>
                  <c:pt idx="3">
                    <c:v>Tampa Bay</c:v>
                  </c:pt>
                  <c:pt idx="4">
                    <c:v>Baltimore</c:v>
                  </c:pt>
                  <c:pt idx="5">
                    <c:v>Boston</c:v>
                  </c:pt>
                  <c:pt idx="6">
                    <c:v>Cleveland</c:v>
                  </c:pt>
                  <c:pt idx="7">
                    <c:v>Chi White Sox</c:v>
                  </c:pt>
                  <c:pt idx="8">
                    <c:v>Minnesota</c:v>
                  </c:pt>
                  <c:pt idx="9">
                    <c:v>Detroit</c:v>
                  </c:pt>
                  <c:pt idx="10">
                    <c:v>Kansas City</c:v>
                  </c:pt>
                  <c:pt idx="11">
                    <c:v>Houston</c:v>
                  </c:pt>
                  <c:pt idx="12">
                    <c:v>Seattle</c:v>
                  </c:pt>
                  <c:pt idx="13">
                    <c:v>LA Angels</c:v>
                  </c:pt>
                  <c:pt idx="14">
                    <c:v>Texas</c:v>
                  </c:pt>
                  <c:pt idx="15">
                    <c:v>Oakland</c:v>
                  </c:pt>
                  <c:pt idx="16">
                    <c:v>Atlanta</c:v>
                  </c:pt>
                  <c:pt idx="17">
                    <c:v>NY Mets</c:v>
                  </c:pt>
                  <c:pt idx="18">
                    <c:v>Philadelphia</c:v>
                  </c:pt>
                  <c:pt idx="19">
                    <c:v>Miami</c:v>
                  </c:pt>
                  <c:pt idx="20">
                    <c:v>Washington</c:v>
                  </c:pt>
                  <c:pt idx="21">
                    <c:v>St. Louis</c:v>
                  </c:pt>
                  <c:pt idx="22">
                    <c:v>Milwaukee</c:v>
                  </c:pt>
                  <c:pt idx="23">
                    <c:v>Chi Cubs</c:v>
                  </c:pt>
                  <c:pt idx="24">
                    <c:v>Cincinnati</c:v>
                  </c:pt>
                  <c:pt idx="25">
                    <c:v>Pittsburgh</c:v>
                  </c:pt>
                  <c:pt idx="26">
                    <c:v>LA Dodgers</c:v>
                  </c:pt>
                  <c:pt idx="27">
                    <c:v>San Diego</c:v>
                  </c:pt>
                  <c:pt idx="28">
                    <c:v>San Francisco</c:v>
                  </c:pt>
                  <c:pt idx="29">
                    <c:v>Arizona</c:v>
                  </c:pt>
                  <c:pt idx="30">
                    <c:v>Colorado</c:v>
                  </c:pt>
                </c:lvl>
                <c:lvl>
                  <c:pt idx="0">
                    <c:v>Divisions</c:v>
                  </c:pt>
                  <c:pt idx="1">
                    <c:v>AL East</c:v>
                  </c:pt>
                  <c:pt idx="6">
                    <c:v>AL Central</c:v>
                  </c:pt>
                  <c:pt idx="11">
                    <c:v>AL West</c:v>
                  </c:pt>
                  <c:pt idx="16">
                    <c:v>NL East</c:v>
                  </c:pt>
                  <c:pt idx="21">
                    <c:v>NL Central</c:v>
                  </c:pt>
                  <c:pt idx="26">
                    <c:v>NL West</c:v>
                  </c:pt>
                </c:lvl>
              </c:multiLvlStrCache>
            </c:multiLvlStrRef>
          </c:cat>
          <c:val>
            <c:numRef>
              <c:f>Baseball!$C$2:$C$32</c:f>
              <c:numCache>
                <c:formatCode>0</c:formatCode>
                <c:ptCount val="31"/>
                <c:pt idx="0" formatCode="General">
                  <c:v>0</c:v>
                </c:pt>
                <c:pt idx="1">
                  <c:v>26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4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9</c:v>
                </c:pt>
                <c:pt idx="22">
                  <c:v>0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99-42DE-B962-6C55E3332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21317935"/>
        <c:axId val="1921321679"/>
      </c:barChart>
      <c:catAx>
        <c:axId val="19213179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321679"/>
        <c:crosses val="autoZero"/>
        <c:auto val="1"/>
        <c:lblAlgn val="ctr"/>
        <c:lblOffset val="100"/>
        <c:noMultiLvlLbl val="0"/>
      </c:catAx>
      <c:valAx>
        <c:axId val="19213216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3179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Combo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Combo!$B$1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Combo!$A$2:$A$26</c:f>
              <c:strCache>
                <c:ptCount val="25"/>
                <c:pt idx="0">
                  <c:v>Achille Jeanne</c:v>
                </c:pt>
                <c:pt idx="1">
                  <c:v>Adelaide Salina</c:v>
                </c:pt>
                <c:pt idx="2">
                  <c:v>Ana Murray</c:v>
                </c:pt>
                <c:pt idx="3">
                  <c:v>Axmed Mervyn</c:v>
                </c:pt>
                <c:pt idx="4">
                  <c:v>Ayah Elise</c:v>
                </c:pt>
                <c:pt idx="5">
                  <c:v>Bailee Ruben</c:v>
                </c:pt>
                <c:pt idx="6">
                  <c:v>Casper Surendra</c:v>
                </c:pt>
                <c:pt idx="7">
                  <c:v>Cora Matt</c:v>
                </c:pt>
                <c:pt idx="8">
                  <c:v>Dorine Minerva</c:v>
                </c:pt>
                <c:pt idx="9">
                  <c:v>Florina Kyriakos</c:v>
                </c:pt>
                <c:pt idx="10">
                  <c:v>Hardy Laurie</c:v>
                </c:pt>
                <c:pt idx="11">
                  <c:v>Inola Leonel</c:v>
                </c:pt>
                <c:pt idx="12">
                  <c:v>Jon Alyce</c:v>
                </c:pt>
                <c:pt idx="13">
                  <c:v>Kamal Odilo</c:v>
                </c:pt>
                <c:pt idx="14">
                  <c:v>Kent Ira</c:v>
                </c:pt>
                <c:pt idx="15">
                  <c:v>Marcella Tory</c:v>
                </c:pt>
                <c:pt idx="16">
                  <c:v>Marcello Golyat</c:v>
                </c:pt>
                <c:pt idx="17">
                  <c:v>Marcus Adrian</c:v>
                </c:pt>
                <c:pt idx="18">
                  <c:v>Marilynn Chance</c:v>
                </c:pt>
                <c:pt idx="19">
                  <c:v>Melvyn Courtney</c:v>
                </c:pt>
                <c:pt idx="20">
                  <c:v>Neil Emmanouil</c:v>
                </c:pt>
                <c:pt idx="21">
                  <c:v>Neil Maisie</c:v>
                </c:pt>
                <c:pt idx="22">
                  <c:v>Nelson Wilfred</c:v>
                </c:pt>
                <c:pt idx="23">
                  <c:v>Sarita Romana</c:v>
                </c:pt>
                <c:pt idx="24">
                  <c:v>Sibyl Hank</c:v>
                </c:pt>
              </c:strCache>
            </c:strRef>
          </c:cat>
          <c:val>
            <c:numRef>
              <c:f>Combo!$B$2:$B$26</c:f>
              <c:numCache>
                <c:formatCode>_("$"* #,##0_);_("$"* \(#,##0\);_("$"* "-"??_);_(@_)</c:formatCode>
                <c:ptCount val="25"/>
                <c:pt idx="0">
                  <c:v>81900</c:v>
                </c:pt>
                <c:pt idx="1">
                  <c:v>182719.99999999997</c:v>
                </c:pt>
                <c:pt idx="2">
                  <c:v>29900</c:v>
                </c:pt>
                <c:pt idx="3">
                  <c:v>159790</c:v>
                </c:pt>
                <c:pt idx="4">
                  <c:v>209714.99999999997</c:v>
                </c:pt>
                <c:pt idx="5">
                  <c:v>62919.999999999993</c:v>
                </c:pt>
                <c:pt idx="6">
                  <c:v>232100</c:v>
                </c:pt>
                <c:pt idx="7">
                  <c:v>179024.99999999997</c:v>
                </c:pt>
                <c:pt idx="8">
                  <c:v>59675</c:v>
                </c:pt>
                <c:pt idx="9">
                  <c:v>142610</c:v>
                </c:pt>
                <c:pt idx="10">
                  <c:v>153410</c:v>
                </c:pt>
                <c:pt idx="11">
                  <c:v>33640</c:v>
                </c:pt>
                <c:pt idx="12">
                  <c:v>197600</c:v>
                </c:pt>
                <c:pt idx="13">
                  <c:v>170810</c:v>
                </c:pt>
                <c:pt idx="14">
                  <c:v>232469.99999999997</c:v>
                </c:pt>
                <c:pt idx="15">
                  <c:v>163359.99999999997</c:v>
                </c:pt>
                <c:pt idx="16">
                  <c:v>10000</c:v>
                </c:pt>
                <c:pt idx="17">
                  <c:v>180600</c:v>
                </c:pt>
                <c:pt idx="18">
                  <c:v>108560</c:v>
                </c:pt>
                <c:pt idx="19">
                  <c:v>78750</c:v>
                </c:pt>
                <c:pt idx="20">
                  <c:v>80240</c:v>
                </c:pt>
                <c:pt idx="21">
                  <c:v>110500</c:v>
                </c:pt>
                <c:pt idx="22">
                  <c:v>117100</c:v>
                </c:pt>
                <c:pt idx="23">
                  <c:v>114425</c:v>
                </c:pt>
                <c:pt idx="24">
                  <c:v>93160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1F-4208-A087-DC91AC5F7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8739152"/>
        <c:axId val="288735408"/>
      </c:barChart>
      <c:lineChart>
        <c:grouping val="standard"/>
        <c:varyColors val="0"/>
        <c:ser>
          <c:idx val="1"/>
          <c:order val="1"/>
          <c:tx>
            <c:strRef>
              <c:f>Combo!$C$1</c:f>
              <c:strCache>
                <c:ptCount val="1"/>
                <c:pt idx="0">
                  <c:v>Tenure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Combo!$A$2:$A$26</c:f>
              <c:strCache>
                <c:ptCount val="25"/>
                <c:pt idx="0">
                  <c:v>Achille Jeanne</c:v>
                </c:pt>
                <c:pt idx="1">
                  <c:v>Adelaide Salina</c:v>
                </c:pt>
                <c:pt idx="2">
                  <c:v>Ana Murray</c:v>
                </c:pt>
                <c:pt idx="3">
                  <c:v>Axmed Mervyn</c:v>
                </c:pt>
                <c:pt idx="4">
                  <c:v>Ayah Elise</c:v>
                </c:pt>
                <c:pt idx="5">
                  <c:v>Bailee Ruben</c:v>
                </c:pt>
                <c:pt idx="6">
                  <c:v>Casper Surendra</c:v>
                </c:pt>
                <c:pt idx="7">
                  <c:v>Cora Matt</c:v>
                </c:pt>
                <c:pt idx="8">
                  <c:v>Dorine Minerva</c:v>
                </c:pt>
                <c:pt idx="9">
                  <c:v>Florina Kyriakos</c:v>
                </c:pt>
                <c:pt idx="10">
                  <c:v>Hardy Laurie</c:v>
                </c:pt>
                <c:pt idx="11">
                  <c:v>Inola Leonel</c:v>
                </c:pt>
                <c:pt idx="12">
                  <c:v>Jon Alyce</c:v>
                </c:pt>
                <c:pt idx="13">
                  <c:v>Kamal Odilo</c:v>
                </c:pt>
                <c:pt idx="14">
                  <c:v>Kent Ira</c:v>
                </c:pt>
                <c:pt idx="15">
                  <c:v>Marcella Tory</c:v>
                </c:pt>
                <c:pt idx="16">
                  <c:v>Marcello Golyat</c:v>
                </c:pt>
                <c:pt idx="17">
                  <c:v>Marcus Adrian</c:v>
                </c:pt>
                <c:pt idx="18">
                  <c:v>Marilynn Chance</c:v>
                </c:pt>
                <c:pt idx="19">
                  <c:v>Melvyn Courtney</c:v>
                </c:pt>
                <c:pt idx="20">
                  <c:v>Neil Emmanouil</c:v>
                </c:pt>
                <c:pt idx="21">
                  <c:v>Neil Maisie</c:v>
                </c:pt>
                <c:pt idx="22">
                  <c:v>Nelson Wilfred</c:v>
                </c:pt>
                <c:pt idx="23">
                  <c:v>Sarita Romana</c:v>
                </c:pt>
                <c:pt idx="24">
                  <c:v>Sibyl Hank</c:v>
                </c:pt>
              </c:strCache>
            </c:strRef>
          </c:cat>
          <c:val>
            <c:numRef>
              <c:f>Combo!$C$2:$C$26</c:f>
              <c:numCache>
                <c:formatCode>_(* #,##0_);_(* \(#,##0\);_(* "-"??_);_(@_)</c:formatCode>
                <c:ptCount val="25"/>
                <c:pt idx="0">
                  <c:v>6</c:v>
                </c:pt>
                <c:pt idx="1">
                  <c:v>14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19</c:v>
                </c:pt>
                <c:pt idx="7">
                  <c:v>15</c:v>
                </c:pt>
                <c:pt idx="8">
                  <c:v>5</c:v>
                </c:pt>
                <c:pt idx="9">
                  <c:v>7</c:v>
                </c:pt>
                <c:pt idx="10">
                  <c:v>3</c:v>
                </c:pt>
                <c:pt idx="11">
                  <c:v>7</c:v>
                </c:pt>
                <c:pt idx="12">
                  <c:v>15</c:v>
                </c:pt>
                <c:pt idx="13">
                  <c:v>2</c:v>
                </c:pt>
                <c:pt idx="14">
                  <c:v>14</c:v>
                </c:pt>
                <c:pt idx="15">
                  <c:v>4</c:v>
                </c:pt>
                <c:pt idx="16">
                  <c:v>2</c:v>
                </c:pt>
                <c:pt idx="17">
                  <c:v>11</c:v>
                </c:pt>
                <c:pt idx="18">
                  <c:v>1</c:v>
                </c:pt>
                <c:pt idx="19">
                  <c:v>7</c:v>
                </c:pt>
                <c:pt idx="20">
                  <c:v>3</c:v>
                </c:pt>
                <c:pt idx="21">
                  <c:v>7</c:v>
                </c:pt>
                <c:pt idx="22">
                  <c:v>10</c:v>
                </c:pt>
                <c:pt idx="23">
                  <c:v>5</c:v>
                </c:pt>
                <c:pt idx="24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1F-4208-A087-DC91AC5F7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651408"/>
        <c:axId val="580636016"/>
      </c:lineChart>
      <c:catAx>
        <c:axId val="28873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8735408"/>
        <c:crosses val="autoZero"/>
        <c:auto val="1"/>
        <c:lblAlgn val="ctr"/>
        <c:lblOffset val="100"/>
        <c:noMultiLvlLbl val="0"/>
      </c:catAx>
      <c:valAx>
        <c:axId val="28873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8739152"/>
        <c:crosses val="autoZero"/>
        <c:crossBetween val="between"/>
      </c:valAx>
      <c:valAx>
        <c:axId val="580636016"/>
        <c:scaling>
          <c:orientation val="minMax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651408"/>
        <c:crosses val="max"/>
        <c:crossBetween val="between"/>
      </c:valAx>
      <c:catAx>
        <c:axId val="5806514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806360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>
      <cx:tx>
        <cx:txData>
          <cx:v>Sunburst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Sunburst</a:t>
          </a:r>
        </a:p>
      </cx:txPr>
    </cx:title>
    <cx:plotArea>
      <cx:plotAreaRegion>
        <cx:series layoutId="sunburst" uniqueId="{7133B6A1-E2AD-4B73-B199-685E752F6D59}">
          <cx:tx>
            <cx:txData>
              <cx:f>_xlchart.v1.1</cx:f>
              <cx:v>Population</cx:v>
            </cx:txData>
          </cx:tx>
          <cx:dataLabels pos="ctr">
            <cx:visibility seriesName="0" categoryName="1" value="0"/>
          </cx:dataLabels>
          <cx:dataId val="0"/>
        </cx:series>
      </cx:plotAreaRegion>
    </cx:plotArea>
  </cx:chart>
</cx:chartSpace>
</file>

<file path=xl/charts/chartEx10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_xlchart.v2.29</cx:f>
      </cx:strDim>
      <cx:numDim type="val">
        <cx:f>_xlchart.v2.30</cx:f>
      </cx:numDim>
    </cx:data>
  </cx:chartData>
  <cx:chart>
    <cx:title pos="t" align="ctr" overlay="0">
      <cx:tx>
        <cx:txData>
          <cx:v>Funnel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Funnel</a:t>
          </a:r>
        </a:p>
      </cx:txPr>
    </cx:title>
    <cx:plotArea>
      <cx:plotAreaRegion>
        <cx:series layoutId="funnel" uniqueId="{86D1E146-EB98-4E64-BA7E-95873EAD8897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size">
        <cx:f>_xlchart.v1.5</cx:f>
      </cx:numDim>
    </cx:data>
  </cx:chartData>
  <cx:chart>
    <cx:title pos="t" align="ctr" overlay="0">
      <cx:tx>
        <cx:txData>
          <cx:v>Treemap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Treemap</a:t>
          </a:r>
        </a:p>
      </cx:txPr>
    </cx:title>
    <cx:plotArea>
      <cx:plotAreaRegion>
        <cx:series layoutId="treemap" uniqueId="{787FDDEA-2131-415B-BE97-05EEA507BEF1}">
          <cx:tx>
            <cx:txData>
              <cx:f>_xlchart.v1.4</cx:f>
              <cx:v>Population</cx:v>
            </cx:txData>
          </cx:tx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_xlchart.v1.9</cx:f>
      </cx:strDim>
      <cx:numDim type="size">
        <cx:f>_xlchart.v1.11</cx:f>
      </cx:numDim>
    </cx:data>
  </cx:chartData>
  <cx:chart>
    <cx:title pos="t" align="ctr" overlay="0">
      <cx:tx>
        <cx:txData>
          <cx:v>Sunburst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Sunburst</a:t>
          </a:r>
        </a:p>
      </cx:txPr>
    </cx:title>
    <cx:plotArea>
      <cx:plotAreaRegion>
        <cx:series layoutId="sunburst" uniqueId="{F4542B1E-47E0-4F91-BA10-EE3E6D06F397}">
          <cx:tx>
            <cx:txData>
              <cx:f>_xlchart.v1.10</cx:f>
              <cx:v>Number</cx:v>
            </cx:txData>
          </cx:tx>
          <cx:dataLabels pos="ctr">
            <cx:visibility seriesName="0" categoryName="1" value="0"/>
          </cx:dataLabels>
          <cx:dataId val="0"/>
        </cx:series>
      </cx:plotAreaRegion>
    </cx:plotArea>
    <cx:legend pos="t" align="ctr" overlay="0"/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size">
        <cx:f>_xlchart.v1.8</cx:f>
      </cx:numDim>
    </cx:data>
  </cx:chartData>
  <cx:chart>
    <cx:title pos="t" align="ctr" overlay="0">
      <cx:tx>
        <cx:txData>
          <cx:v>Treemap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Treemap</a:t>
          </a:r>
        </a:p>
      </cx:txPr>
    </cx:title>
    <cx:plotArea>
      <cx:plotAreaRegion>
        <cx:series layoutId="treemap" uniqueId="{2300C2D2-3DCB-4531-9A51-001231F77A12}">
          <cx:tx>
            <cx:txData>
              <cx:f>_xlchart.v1.7</cx:f>
              <cx:v>Number</cx:v>
            </cx:txData>
          </cx:tx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_xlchart.v1.15</cx:f>
      </cx:strDim>
      <cx:numDim type="val">
        <cx:f>_xlchart.v1.17</cx:f>
      </cx:numDim>
    </cx:data>
  </cx:chartData>
  <cx:chart>
    <cx:title pos="t" align="ctr" overlay="0">
      <cx:tx>
        <cx:txData>
          <cx:v>Histogram (5 bins)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Histogram (5 bins)</a:t>
          </a:r>
        </a:p>
      </cx:txPr>
    </cx:title>
    <cx:plotArea>
      <cx:plotAreaRegion>
        <cx:series layoutId="clusteredColumn" uniqueId="{F69DFAAF-63B8-489F-ADAD-D5128C21C5A9}">
          <cx:tx>
            <cx:txData>
              <cx:f>_xlchart.v1.16</cx:f>
              <cx:v>Sales</cx:v>
            </cx:txData>
          </cx:tx>
          <cx:dataId val="0"/>
          <cx:layoutPr>
            <cx:binning intervalClosed="r">
              <cx:binCount val="5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_xlchart.v1.12</cx:f>
      </cx:strDim>
      <cx:numDim type="val">
        <cx:f>_xlchart.v1.14</cx:f>
      </cx:numDim>
    </cx:data>
  </cx:chartData>
  <cx:chart>
    <cx:title pos="t" align="ctr" overlay="0">
      <cx:tx>
        <cx:txData>
          <cx:v>Histogram (3 bins)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Histogram (3 bins)</a:t>
          </a:r>
        </a:p>
      </cx:txPr>
    </cx:title>
    <cx:plotArea>
      <cx:plotAreaRegion>
        <cx:series layoutId="clusteredColumn" uniqueId="{FFF53394-8837-4ECC-AFDC-E64E3D5F9DA1}">
          <cx:tx>
            <cx:txData>
              <cx:f>_xlchart.v1.13</cx:f>
              <cx:v>Sales</cx:v>
            </cx:txData>
          </cx:tx>
          <cx:dataId val="0"/>
          <cx:layoutPr>
            <cx:binning intervalClosed="r">
              <cx:binCount val="3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_xlchart.v1.18</cx:f>
      </cx:strDim>
      <cx:numDim type="val">
        <cx:f>_xlchart.v1.20</cx:f>
      </cx:numDim>
    </cx:data>
  </cx:chartData>
  <cx:chart>
    <cx:title pos="t" align="ctr" overlay="0">
      <cx:tx>
        <cx:txData>
          <cx:v>Pareto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Pareto</a:t>
          </a:r>
        </a:p>
      </cx:txPr>
    </cx:title>
    <cx:plotArea>
      <cx:plotAreaRegion>
        <cx:series layoutId="clusteredColumn" uniqueId="{9F652B68-67DB-4D81-91A5-981468778CB1}">
          <cx:tx>
            <cx:txData>
              <cx:f>_xlchart.v1.19</cx:f>
              <cx:v>Offenses</cx:v>
            </cx:txData>
          </cx:tx>
          <cx:dataId val="0"/>
          <cx:layoutPr>
            <cx:aggregation/>
          </cx:layoutPr>
          <cx:axisId val="1"/>
        </cx:series>
        <cx:series layoutId="paretoLine" ownerIdx="0" uniqueId="{BFC1800E-8AC7-40C8-BED9-5C6F49960E40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_xlchart.v1.21</cx:f>
      </cx:strDim>
      <cx:numDim type="val">
        <cx:f>_xlchart.v1.23</cx:f>
      </cx:numDim>
    </cx:data>
  </cx:chartData>
  <cx:chart>
    <cx:title pos="t" align="ctr" overlay="0">
      <cx:tx>
        <cx:txData>
          <cx:v>Box &amp; Whisker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Box &amp; Whisker</a:t>
          </a:r>
        </a:p>
      </cx:txPr>
    </cx:title>
    <cx:plotArea>
      <cx:plotAreaRegion>
        <cx:series layoutId="boxWhisker" uniqueId="{685C8D6E-D836-4A5F-AA73-6E394988ED97}">
          <cx:tx>
            <cx:txData>
              <cx:f>_xlchart.v1.22</cx:f>
              <cx:v>Calls per Day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9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_xlchart.v1.27</cx:f>
      </cx:strDim>
      <cx:numDim type="val">
        <cx:f>_xlchart.v1.28</cx:f>
      </cx:numDim>
    </cx:data>
  </cx:chartData>
  <cx:chart>
    <cx:title pos="t" align="ctr" overlay="0">
      <cx:tx>
        <cx:txData>
          <cx:v>Waterfall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Waterfall</a:t>
          </a:r>
        </a:p>
      </cx:txPr>
    </cx:title>
    <cx:plotArea>
      <cx:plotAreaRegion>
        <cx:series layoutId="waterfall" uniqueId="{B123C77D-1703-48C6-BE1B-DC873C5F200D}">
          <cx:dataLabels pos="outEnd">
            <cx:visibility seriesName="0" categoryName="0" value="1"/>
          </cx:dataLabels>
          <cx:dataId val="0"/>
          <cx:layoutPr>
            <cx:visibility connectorLines="1"/>
            <cx:subtotals>
              <cx:idx val="2"/>
              <cx:idx val="6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82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dk1">
        <a:lumMod val="50000"/>
        <a:lumOff val="50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9525">
        <a:solidFill>
          <a:schemeClr val="lt1"/>
        </a:solidFill>
      </a:ln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cap="all" spc="15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418">
  <cs:axisTitle>
    <cs:lnRef idx="0"/>
    <cs:fillRef idx="0"/>
    <cs:effectRef idx="0"/>
    <cs:fontRef idx="minor">
      <a:schemeClr val="tx1">
        <a:lumMod val="50000"/>
        <a:lumOff val="50000"/>
      </a:schemeClr>
    </cs:fontRef>
    <cs:spPr>
      <a:solidFill>
        <a:schemeClr val="bg1">
          <a:lumMod val="8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dk1">
        <a:lumMod val="50000"/>
        <a:lumOff val="50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9525">
        <a:solidFill>
          <a:schemeClr val="lt1"/>
        </a:solidFill>
      </a:ln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cap="all" spc="15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microsoft.com/office/2014/relationships/chartEx" Target="../charts/chartEx4.xml"/><Relationship Id="rId1" Type="http://schemas.microsoft.com/office/2014/relationships/chartEx" Target="../charts/chartEx3.xml"/></Relationships>
</file>

<file path=xl/drawings/_rels/drawing4.xml.rels><?xml version="1.0" encoding="UTF-8" standalone="yes"?>
<Relationships xmlns="http://schemas.openxmlformats.org/package/2006/relationships"><Relationship Id="rId2" Type="http://schemas.microsoft.com/office/2014/relationships/chartEx" Target="../charts/chartEx6.xml"/><Relationship Id="rId1" Type="http://schemas.microsoft.com/office/2014/relationships/chartEx" Target="../charts/chartEx5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khanacademy.org/math/ap-statistics/summarizing-quantitative-data-ap/stats-box-whisker-plots/v/judging-outliers-in-a-dataset" TargetMode="External"/><Relationship Id="rId1" Type="http://schemas.microsoft.com/office/2014/relationships/chartEx" Target="../charts/chartEx8.xml"/></Relationships>
</file>

<file path=xl/drawings/_rels/drawing7.xml.rels><?xml version="1.0" encoding="UTF-8" standalone="yes"?>
<Relationships xmlns="http://schemas.openxmlformats.org/package/2006/relationships"><Relationship Id="rId1" Type="http://schemas.microsoft.com/office/2014/relationships/chartEx" Target="../charts/chartEx9.xml"/></Relationships>
</file>

<file path=xl/drawings/_rels/drawing8.xml.rels><?xml version="1.0" encoding="UTF-8" standalone="yes"?>
<Relationships xmlns="http://schemas.openxmlformats.org/package/2006/relationships"><Relationship Id="rId1" Type="http://schemas.microsoft.com/office/2014/relationships/chartEx" Target="../charts/chartEx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87086</xdr:colOff>
      <xdr:row>12</xdr:row>
      <xdr:rowOff>163286</xdr:rowOff>
    </xdr:from>
    <xdr:to>
      <xdr:col>5</xdr:col>
      <xdr:colOff>495300</xdr:colOff>
      <xdr:row>27</xdr:row>
      <xdr:rowOff>130629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F9B72D-1588-40E7-A11C-DFDD032F01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12</xdr:row>
      <xdr:rowOff>163286</xdr:rowOff>
    </xdr:from>
    <xdr:to>
      <xdr:col>13</xdr:col>
      <xdr:colOff>0</xdr:colOff>
      <xdr:row>27</xdr:row>
      <xdr:rowOff>130629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4082F1-93D8-4275-ABB7-EA3C16E5A3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136071</xdr:colOff>
      <xdr:row>35</xdr:row>
      <xdr:rowOff>87085</xdr:rowOff>
    </xdr:from>
    <xdr:to>
      <xdr:col>6</xdr:col>
      <xdr:colOff>108857</xdr:colOff>
      <xdr:row>51</xdr:row>
      <xdr:rowOff>179615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1AF2FFB-1EAB-42C5-A8AF-3ED7D7AB58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212271</xdr:colOff>
      <xdr:row>35</xdr:row>
      <xdr:rowOff>92527</xdr:rowOff>
    </xdr:from>
    <xdr:to>
      <xdr:col>13</xdr:col>
      <xdr:colOff>555171</xdr:colOff>
      <xdr:row>51</xdr:row>
      <xdr:rowOff>185056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06CE682-4617-4A78-8121-265BC25895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27</xdr:row>
      <xdr:rowOff>0</xdr:rowOff>
    </xdr:from>
    <xdr:to>
      <xdr:col>5</xdr:col>
      <xdr:colOff>321129</xdr:colOff>
      <xdr:row>51</xdr:row>
      <xdr:rowOff>130629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8077060A-3B72-42FB-AF24-566A85163BA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8600" y="5022850"/>
              <a:ext cx="4648200" cy="45529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5</xdr:col>
      <xdr:colOff>569687</xdr:colOff>
      <xdr:row>27</xdr:row>
      <xdr:rowOff>0</xdr:rowOff>
    </xdr:from>
    <xdr:to>
      <xdr:col>16</xdr:col>
      <xdr:colOff>0</xdr:colOff>
      <xdr:row>51</xdr:row>
      <xdr:rowOff>130629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1">
              <a:extLst>
                <a:ext uri="{FF2B5EF4-FFF2-40B4-BE49-F238E27FC236}">
                  <a16:creationId xmlns:a16="http://schemas.microsoft.com/office/drawing/2014/main" id="{B3462D7D-5097-46F8-A91B-ED9D7F35F5D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122637" y="5022850"/>
              <a:ext cx="6624863" cy="45529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</xdr:col>
      <xdr:colOff>104503</xdr:colOff>
      <xdr:row>0</xdr:row>
      <xdr:rowOff>114300</xdr:rowOff>
    </xdr:from>
    <xdr:to>
      <xdr:col>16</xdr:col>
      <xdr:colOff>0</xdr:colOff>
      <xdr:row>26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67C6431-3CAF-4148-8076-29548896EE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503464</xdr:colOff>
      <xdr:row>25</xdr:row>
      <xdr:rowOff>67129</xdr:rowOff>
    </xdr:from>
    <xdr:to>
      <xdr:col>16</xdr:col>
      <xdr:colOff>503464</xdr:colOff>
      <xdr:row>50</xdr:row>
      <xdr:rowOff>12701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7B64F211-5FF0-4AE7-B6C0-D1E62D53806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962321" y="4669065"/>
              <a:ext cx="4578350" cy="45529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9</xdr:col>
      <xdr:colOff>502560</xdr:colOff>
      <xdr:row>0</xdr:row>
      <xdr:rowOff>69848</xdr:rowOff>
    </xdr:from>
    <xdr:to>
      <xdr:col>16</xdr:col>
      <xdr:colOff>502560</xdr:colOff>
      <xdr:row>25</xdr:row>
      <xdr:rowOff>15419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120DC2CD-C02A-4472-8F22-15DD4343D4D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961417" y="68941"/>
              <a:ext cx="4578350" cy="455294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</xdr:col>
      <xdr:colOff>353785</xdr:colOff>
      <xdr:row>0</xdr:row>
      <xdr:rowOff>68037</xdr:rowOff>
    </xdr:from>
    <xdr:to>
      <xdr:col>9</xdr:col>
      <xdr:colOff>386443</xdr:colOff>
      <xdr:row>38</xdr:row>
      <xdr:rowOff>16329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AA46BE2-0356-4FE7-BAF9-7B8490A20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130627</xdr:colOff>
      <xdr:row>13</xdr:row>
      <xdr:rowOff>136071</xdr:rowOff>
    </xdr:from>
    <xdr:to>
      <xdr:col>10</xdr:col>
      <xdr:colOff>574765</xdr:colOff>
      <xdr:row>26</xdr:row>
      <xdr:rowOff>16328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AECFC2D0-6080-4187-977C-2959A5D7F99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51956" y="2541814"/>
              <a:ext cx="5669280" cy="2286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130627</xdr:colOff>
      <xdr:row>0</xdr:row>
      <xdr:rowOff>46264</xdr:rowOff>
    </xdr:from>
    <xdr:to>
      <xdr:col>10</xdr:col>
      <xdr:colOff>574765</xdr:colOff>
      <xdr:row>12</xdr:row>
      <xdr:rowOff>111578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6CBB19D9-3FA1-4017-907D-EE1F774D846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51956" y="46264"/>
              <a:ext cx="5669280" cy="2286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255812</xdr:colOff>
      <xdr:row>0</xdr:row>
      <xdr:rowOff>114298</xdr:rowOff>
    </xdr:from>
    <xdr:to>
      <xdr:col>10</xdr:col>
      <xdr:colOff>631372</xdr:colOff>
      <xdr:row>24</xdr:row>
      <xdr:rowOff>76199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E1C93D87-27D4-4006-92DA-EB294AC7726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683326" y="114298"/>
              <a:ext cx="5627917" cy="44196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5442</xdr:colOff>
      <xdr:row>0</xdr:row>
      <xdr:rowOff>84365</xdr:rowOff>
    </xdr:from>
    <xdr:to>
      <xdr:col>11</xdr:col>
      <xdr:colOff>740228</xdr:colOff>
      <xdr:row>21</xdr:row>
      <xdr:rowOff>114300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242761B9-842C-4D03-B6F9-3ECF68E7EC1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25649" y="86179"/>
              <a:ext cx="6210300" cy="389527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235856</xdr:colOff>
      <xdr:row>29</xdr:row>
      <xdr:rowOff>171449</xdr:rowOff>
    </xdr:from>
    <xdr:to>
      <xdr:col>10</xdr:col>
      <xdr:colOff>266699</xdr:colOff>
      <xdr:row>33</xdr:row>
      <xdr:rowOff>165100</xdr:rowOff>
    </xdr:to>
    <xdr:sp macro="" textlink="">
      <xdr:nvSpPr>
        <xdr:cNvPr id="3" name="TextBox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89D6AEC-DBF3-81A3-B6B6-9513012D7685}"/>
            </a:ext>
          </a:extLst>
        </xdr:cNvPr>
        <xdr:cNvSpPr txBox="1"/>
      </xdr:nvSpPr>
      <xdr:spPr>
        <a:xfrm>
          <a:off x="3194956" y="5511799"/>
          <a:ext cx="3409043" cy="73025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If you're interested in learning how the lower and upper limits are calculated,</a:t>
          </a:r>
          <a:r>
            <a:rPr lang="en-US" sz="1100" baseline="0"/>
            <a:t> click here to watch a great </a:t>
          </a:r>
          <a:r>
            <a:rPr lang="en-US" sz="1100"/>
            <a:t>Khan</a:t>
          </a:r>
          <a:r>
            <a:rPr lang="en-US" sz="1100" baseline="0"/>
            <a:t> Academy video that explains it.</a:t>
          </a:r>
          <a:endParaRPr 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223156</xdr:colOff>
      <xdr:row>0</xdr:row>
      <xdr:rowOff>127905</xdr:rowOff>
    </xdr:from>
    <xdr:to>
      <xdr:col>9</xdr:col>
      <xdr:colOff>468086</xdr:colOff>
      <xdr:row>17</xdr:row>
      <xdr:rowOff>48986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94256930-9F47-4AD5-8B87-FF41E40229D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72342" y="127905"/>
              <a:ext cx="4816930" cy="30670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291192</xdr:colOff>
      <xdr:row>0</xdr:row>
      <xdr:rowOff>46264</xdr:rowOff>
    </xdr:from>
    <xdr:to>
      <xdr:col>9</xdr:col>
      <xdr:colOff>291192</xdr:colOff>
      <xdr:row>15</xdr:row>
      <xdr:rowOff>13607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B61EC445-BF22-45F8-AF21-815AC795FD8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28849" y="46264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1</xdr:row>
      <xdr:rowOff>10884</xdr:rowOff>
    </xdr:from>
    <xdr:to>
      <xdr:col>11</xdr:col>
      <xdr:colOff>647700</xdr:colOff>
      <xdr:row>26</xdr:row>
      <xdr:rowOff>21771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84ACD7-521E-4675-B5D3-E490EDF5ED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dunn/Documents/webucator/courseware/builds/Bundle-80-0.0.5/excel365-formulas-advanced/Demos/Countri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dunn/Documents/webucator/courseware/builds/Bundle-80-0.0.5/excel365-visualizing-your-data/Demos/Charts_wor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dunn/Documents/webucator/courseware/builds/Bundle-80-0.0.5/excel365-formulas-advanced/Demos/NamedCel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tirement"/>
    </sheetNames>
    <sheetDataSet>
      <sheetData sheetId="0">
        <row r="1">
          <cell r="B1">
            <v>20</v>
          </cell>
        </row>
        <row r="2">
          <cell r="B2">
            <v>51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es"/>
      <sheetName val="Grades Chart"/>
      <sheetName val="Line &amp; Area"/>
      <sheetName val="Hierarchy"/>
      <sheetName val="Baseball"/>
      <sheetName val="Histogram"/>
      <sheetName val="Pareto"/>
      <sheetName val="Combo"/>
      <sheetName val="Waterfall"/>
      <sheetName val="Sheet7"/>
      <sheetName val="Funnel"/>
      <sheetName val="Box &amp; Whisker"/>
      <sheetName val="F"/>
    </sheetNames>
    <sheetDataSet>
      <sheetData sheetId="0"/>
      <sheetData sheetId="2"/>
      <sheetData sheetId="3"/>
      <sheetData sheetId="4"/>
      <sheetData sheetId="5"/>
      <sheetData sheetId="6"/>
      <sheetData sheetId="7">
        <row r="1">
          <cell r="B1" t="str">
            <v>Sales</v>
          </cell>
          <cell r="C1" t="str">
            <v>Tenure</v>
          </cell>
        </row>
        <row r="2">
          <cell r="A2" t="str">
            <v>Achille Jeanne</v>
          </cell>
          <cell r="B2">
            <v>81900</v>
          </cell>
          <cell r="C2">
            <v>6</v>
          </cell>
        </row>
        <row r="3">
          <cell r="A3" t="str">
            <v>Adelaide Salina</v>
          </cell>
          <cell r="B3">
            <v>182719.99999999997</v>
          </cell>
          <cell r="C3">
            <v>14</v>
          </cell>
        </row>
        <row r="4">
          <cell r="A4" t="str">
            <v>Ana Murray</v>
          </cell>
          <cell r="B4">
            <v>29900</v>
          </cell>
          <cell r="C4">
            <v>2</v>
          </cell>
        </row>
        <row r="5">
          <cell r="A5" t="str">
            <v>Axmed Mervyn</v>
          </cell>
          <cell r="B5">
            <v>159790</v>
          </cell>
          <cell r="C5">
            <v>4</v>
          </cell>
        </row>
        <row r="6">
          <cell r="A6" t="str">
            <v>Ayah Elise</v>
          </cell>
          <cell r="B6">
            <v>209714.99999999997</v>
          </cell>
          <cell r="C6">
            <v>5</v>
          </cell>
        </row>
        <row r="7">
          <cell r="A7" t="str">
            <v>Bailee Ruben</v>
          </cell>
          <cell r="B7">
            <v>62919.999999999993</v>
          </cell>
          <cell r="C7">
            <v>5</v>
          </cell>
        </row>
        <row r="8">
          <cell r="A8" t="str">
            <v>Casper Surendra</v>
          </cell>
          <cell r="B8">
            <v>232100</v>
          </cell>
          <cell r="C8">
            <v>19</v>
          </cell>
        </row>
        <row r="9">
          <cell r="A9" t="str">
            <v>Cora Matt</v>
          </cell>
          <cell r="B9">
            <v>179024.99999999997</v>
          </cell>
          <cell r="C9">
            <v>15</v>
          </cell>
        </row>
        <row r="10">
          <cell r="A10" t="str">
            <v>Dorine Minerva</v>
          </cell>
          <cell r="B10">
            <v>59675</v>
          </cell>
          <cell r="C10">
            <v>5</v>
          </cell>
        </row>
        <row r="11">
          <cell r="A11" t="str">
            <v>Florina Kyriakos</v>
          </cell>
          <cell r="B11">
            <v>142610</v>
          </cell>
          <cell r="C11">
            <v>7</v>
          </cell>
        </row>
        <row r="12">
          <cell r="A12" t="str">
            <v>Hardy Laurie</v>
          </cell>
          <cell r="B12">
            <v>153410</v>
          </cell>
          <cell r="C12">
            <v>3</v>
          </cell>
        </row>
        <row r="13">
          <cell r="A13" t="str">
            <v>Inola Leonel</v>
          </cell>
          <cell r="B13">
            <v>33640</v>
          </cell>
          <cell r="C13">
            <v>7</v>
          </cell>
        </row>
        <row r="14">
          <cell r="A14" t="str">
            <v>Jon Alyce</v>
          </cell>
          <cell r="B14">
            <v>197600</v>
          </cell>
          <cell r="C14">
            <v>15</v>
          </cell>
        </row>
        <row r="15">
          <cell r="A15" t="str">
            <v>Kamal Odilo</v>
          </cell>
          <cell r="B15">
            <v>170810</v>
          </cell>
          <cell r="C15">
            <v>2</v>
          </cell>
        </row>
        <row r="16">
          <cell r="A16" t="str">
            <v>Kent Ira</v>
          </cell>
          <cell r="B16">
            <v>232469.99999999997</v>
          </cell>
          <cell r="C16">
            <v>14</v>
          </cell>
        </row>
        <row r="17">
          <cell r="A17" t="str">
            <v>Marcella Tory</v>
          </cell>
          <cell r="B17">
            <v>163359.99999999997</v>
          </cell>
          <cell r="C17">
            <v>4</v>
          </cell>
        </row>
        <row r="18">
          <cell r="A18" t="str">
            <v>Marcello Golyat</v>
          </cell>
          <cell r="B18">
            <v>10000</v>
          </cell>
          <cell r="C18">
            <v>2</v>
          </cell>
        </row>
        <row r="19">
          <cell r="A19" t="str">
            <v>Marcus Adrian</v>
          </cell>
          <cell r="B19">
            <v>180600</v>
          </cell>
          <cell r="C19">
            <v>11</v>
          </cell>
        </row>
        <row r="20">
          <cell r="A20" t="str">
            <v>Marilynn Chance</v>
          </cell>
          <cell r="B20">
            <v>108560</v>
          </cell>
          <cell r="C20">
            <v>1</v>
          </cell>
        </row>
        <row r="21">
          <cell r="A21" t="str">
            <v>Melvyn Courtney</v>
          </cell>
          <cell r="B21">
            <v>78750</v>
          </cell>
          <cell r="C21">
            <v>7</v>
          </cell>
        </row>
        <row r="22">
          <cell r="A22" t="str">
            <v>Neil Emmanouil</v>
          </cell>
          <cell r="B22">
            <v>80240</v>
          </cell>
          <cell r="C22">
            <v>3</v>
          </cell>
        </row>
        <row r="23">
          <cell r="A23" t="str">
            <v>Neil Maisie</v>
          </cell>
          <cell r="B23">
            <v>110500</v>
          </cell>
          <cell r="C23">
            <v>7</v>
          </cell>
        </row>
        <row r="24">
          <cell r="A24" t="str">
            <v>Nelson Wilfred</v>
          </cell>
          <cell r="B24">
            <v>117100</v>
          </cell>
          <cell r="C24">
            <v>10</v>
          </cell>
        </row>
        <row r="25">
          <cell r="A25" t="str">
            <v>Sarita Romana</v>
          </cell>
          <cell r="B25">
            <v>114425</v>
          </cell>
          <cell r="C25">
            <v>5</v>
          </cell>
        </row>
        <row r="26">
          <cell r="A26" t="str">
            <v>Sibyl Hank</v>
          </cell>
          <cell r="B26">
            <v>93160</v>
          </cell>
          <cell r="C26">
            <v>7</v>
          </cell>
        </row>
      </sheetData>
      <sheetData sheetId="8"/>
      <sheetData sheetId="9"/>
      <sheetData sheetId="10"/>
      <sheetData sheetId="11">
        <row r="2">
          <cell r="B2">
            <v>25</v>
          </cell>
        </row>
        <row r="3">
          <cell r="B3">
            <v>41</v>
          </cell>
        </row>
        <row r="4">
          <cell r="B4">
            <v>42</v>
          </cell>
        </row>
        <row r="5">
          <cell r="B5">
            <v>47</v>
          </cell>
        </row>
        <row r="6">
          <cell r="B6">
            <v>48</v>
          </cell>
        </row>
        <row r="7">
          <cell r="B7">
            <v>49</v>
          </cell>
        </row>
        <row r="8">
          <cell r="B8">
            <v>49</v>
          </cell>
        </row>
        <row r="9">
          <cell r="B9">
            <v>49</v>
          </cell>
        </row>
        <row r="10">
          <cell r="B10">
            <v>49</v>
          </cell>
        </row>
        <row r="11">
          <cell r="B11">
            <v>51</v>
          </cell>
        </row>
        <row r="12">
          <cell r="B12">
            <v>51</v>
          </cell>
        </row>
        <row r="13">
          <cell r="B13">
            <v>53</v>
          </cell>
        </row>
        <row r="14">
          <cell r="B14">
            <v>53</v>
          </cell>
        </row>
        <row r="15">
          <cell r="B15">
            <v>54</v>
          </cell>
        </row>
        <row r="16">
          <cell r="B16">
            <v>55</v>
          </cell>
        </row>
        <row r="17">
          <cell r="B17">
            <v>55</v>
          </cell>
        </row>
        <row r="18">
          <cell r="B18">
            <v>55</v>
          </cell>
        </row>
        <row r="19">
          <cell r="B19">
            <v>55</v>
          </cell>
        </row>
        <row r="20">
          <cell r="B20">
            <v>56</v>
          </cell>
        </row>
        <row r="21">
          <cell r="B21">
            <v>56</v>
          </cell>
        </row>
        <row r="22">
          <cell r="B22">
            <v>57</v>
          </cell>
        </row>
        <row r="23">
          <cell r="B23">
            <v>65</v>
          </cell>
        </row>
        <row r="24">
          <cell r="B24">
            <v>10</v>
          </cell>
        </row>
        <row r="25">
          <cell r="B25">
            <v>15</v>
          </cell>
        </row>
        <row r="26">
          <cell r="B26">
            <v>41</v>
          </cell>
        </row>
        <row r="27">
          <cell r="B27">
            <v>43</v>
          </cell>
        </row>
        <row r="28">
          <cell r="B28">
            <v>43</v>
          </cell>
        </row>
        <row r="29">
          <cell r="B29">
            <v>44</v>
          </cell>
        </row>
        <row r="30">
          <cell r="B30">
            <v>45</v>
          </cell>
        </row>
        <row r="31">
          <cell r="B31">
            <v>46</v>
          </cell>
        </row>
        <row r="32">
          <cell r="B32">
            <v>46</v>
          </cell>
        </row>
        <row r="33">
          <cell r="B33">
            <v>47</v>
          </cell>
        </row>
        <row r="34">
          <cell r="B34">
            <v>48</v>
          </cell>
        </row>
        <row r="35">
          <cell r="B35">
            <v>49</v>
          </cell>
        </row>
        <row r="36">
          <cell r="B36">
            <v>49</v>
          </cell>
        </row>
        <row r="37">
          <cell r="B37">
            <v>49</v>
          </cell>
        </row>
        <row r="38">
          <cell r="B38">
            <v>50</v>
          </cell>
        </row>
        <row r="39">
          <cell r="B39">
            <v>53</v>
          </cell>
        </row>
        <row r="40">
          <cell r="B40">
            <v>56</v>
          </cell>
        </row>
        <row r="41">
          <cell r="B41">
            <v>57</v>
          </cell>
        </row>
        <row r="42">
          <cell r="B42">
            <v>58</v>
          </cell>
        </row>
        <row r="43">
          <cell r="B43">
            <v>88</v>
          </cell>
        </row>
        <row r="44">
          <cell r="B44">
            <v>90</v>
          </cell>
        </row>
        <row r="45">
          <cell r="B45">
            <v>22</v>
          </cell>
        </row>
        <row r="46">
          <cell r="B46">
            <v>41</v>
          </cell>
        </row>
        <row r="47">
          <cell r="B47">
            <v>42</v>
          </cell>
        </row>
        <row r="48">
          <cell r="B48">
            <v>43</v>
          </cell>
        </row>
        <row r="49">
          <cell r="B49">
            <v>43</v>
          </cell>
        </row>
        <row r="50">
          <cell r="B50">
            <v>44</v>
          </cell>
        </row>
        <row r="51">
          <cell r="B51">
            <v>44</v>
          </cell>
        </row>
        <row r="52">
          <cell r="B52">
            <v>46</v>
          </cell>
        </row>
        <row r="53">
          <cell r="B53">
            <v>47</v>
          </cell>
        </row>
        <row r="54">
          <cell r="B54">
            <v>47</v>
          </cell>
        </row>
        <row r="55">
          <cell r="B55">
            <v>48</v>
          </cell>
        </row>
        <row r="56">
          <cell r="B56">
            <v>50</v>
          </cell>
        </row>
        <row r="57">
          <cell r="B57">
            <v>52</v>
          </cell>
        </row>
        <row r="58">
          <cell r="B58">
            <v>52</v>
          </cell>
        </row>
        <row r="59">
          <cell r="B59">
            <v>55</v>
          </cell>
        </row>
        <row r="60">
          <cell r="B60">
            <v>56</v>
          </cell>
        </row>
        <row r="61">
          <cell r="B61">
            <v>56</v>
          </cell>
        </row>
        <row r="62">
          <cell r="B62">
            <v>57</v>
          </cell>
        </row>
        <row r="63">
          <cell r="B63">
            <v>58</v>
          </cell>
        </row>
        <row r="64">
          <cell r="B64">
            <v>58</v>
          </cell>
        </row>
        <row r="65">
          <cell r="B65">
            <v>58</v>
          </cell>
        </row>
        <row r="66">
          <cell r="B66">
            <v>58</v>
          </cell>
        </row>
        <row r="67">
          <cell r="B67">
            <v>59</v>
          </cell>
        </row>
        <row r="68">
          <cell r="B68">
            <v>80</v>
          </cell>
        </row>
        <row r="69">
          <cell r="B69">
            <v>41</v>
          </cell>
        </row>
        <row r="70">
          <cell r="B70">
            <v>42</v>
          </cell>
        </row>
        <row r="71">
          <cell r="B71">
            <v>43</v>
          </cell>
        </row>
        <row r="72">
          <cell r="B72">
            <v>43</v>
          </cell>
        </row>
        <row r="73">
          <cell r="B73">
            <v>43</v>
          </cell>
        </row>
        <row r="74">
          <cell r="B74">
            <v>44</v>
          </cell>
        </row>
        <row r="75">
          <cell r="B75">
            <v>44</v>
          </cell>
        </row>
        <row r="76">
          <cell r="B76">
            <v>44</v>
          </cell>
        </row>
        <row r="77">
          <cell r="B77">
            <v>45</v>
          </cell>
        </row>
        <row r="78">
          <cell r="B78">
            <v>46</v>
          </cell>
        </row>
        <row r="79">
          <cell r="B79">
            <v>49</v>
          </cell>
        </row>
        <row r="80">
          <cell r="B80">
            <v>49</v>
          </cell>
        </row>
        <row r="81">
          <cell r="B81">
            <v>49</v>
          </cell>
        </row>
        <row r="82">
          <cell r="B82">
            <v>53</v>
          </cell>
        </row>
        <row r="83">
          <cell r="B83">
            <v>53</v>
          </cell>
        </row>
        <row r="84">
          <cell r="B84">
            <v>54</v>
          </cell>
        </row>
        <row r="85">
          <cell r="B85">
            <v>56</v>
          </cell>
        </row>
        <row r="86">
          <cell r="B86">
            <v>57</v>
          </cell>
        </row>
        <row r="87">
          <cell r="B87">
            <v>57</v>
          </cell>
        </row>
        <row r="88">
          <cell r="B88">
            <v>58</v>
          </cell>
        </row>
        <row r="89">
          <cell r="B89">
            <v>58</v>
          </cell>
        </row>
        <row r="90">
          <cell r="B90">
            <v>58</v>
          </cell>
        </row>
        <row r="91">
          <cell r="B91">
            <v>59</v>
          </cell>
        </row>
        <row r="92">
          <cell r="B92">
            <v>81</v>
          </cell>
        </row>
        <row r="93">
          <cell r="B93">
            <v>41</v>
          </cell>
        </row>
        <row r="94">
          <cell r="B94">
            <v>43</v>
          </cell>
        </row>
        <row r="95">
          <cell r="B95">
            <v>43</v>
          </cell>
        </row>
        <row r="96">
          <cell r="B96">
            <v>45</v>
          </cell>
        </row>
        <row r="97">
          <cell r="B97">
            <v>45</v>
          </cell>
        </row>
        <row r="98">
          <cell r="B98">
            <v>45</v>
          </cell>
        </row>
        <row r="99">
          <cell r="B99">
            <v>46</v>
          </cell>
        </row>
        <row r="100">
          <cell r="B100">
            <v>46</v>
          </cell>
        </row>
        <row r="101">
          <cell r="B101">
            <v>48</v>
          </cell>
        </row>
        <row r="102">
          <cell r="B102">
            <v>49</v>
          </cell>
        </row>
        <row r="103">
          <cell r="B103">
            <v>50</v>
          </cell>
        </row>
        <row r="104">
          <cell r="B104">
            <v>50</v>
          </cell>
        </row>
        <row r="105">
          <cell r="B105">
            <v>50</v>
          </cell>
        </row>
        <row r="106">
          <cell r="B106">
            <v>51</v>
          </cell>
        </row>
        <row r="107">
          <cell r="B107">
            <v>51</v>
          </cell>
        </row>
        <row r="108">
          <cell r="B108">
            <v>52</v>
          </cell>
        </row>
        <row r="109">
          <cell r="B109">
            <v>52</v>
          </cell>
        </row>
        <row r="110">
          <cell r="B110">
            <v>54</v>
          </cell>
        </row>
        <row r="111">
          <cell r="B111">
            <v>54</v>
          </cell>
        </row>
        <row r="112">
          <cell r="B112">
            <v>55</v>
          </cell>
        </row>
        <row r="113">
          <cell r="B113">
            <v>56</v>
          </cell>
        </row>
        <row r="114">
          <cell r="B114">
            <v>56</v>
          </cell>
        </row>
        <row r="115">
          <cell r="B115">
            <v>56</v>
          </cell>
        </row>
        <row r="116">
          <cell r="B116">
            <v>57</v>
          </cell>
        </row>
        <row r="117">
          <cell r="B117">
            <v>57</v>
          </cell>
        </row>
        <row r="118">
          <cell r="B118">
            <v>58</v>
          </cell>
        </row>
        <row r="119">
          <cell r="B119">
            <v>58</v>
          </cell>
        </row>
        <row r="120">
          <cell r="B120">
            <v>59</v>
          </cell>
        </row>
        <row r="121">
          <cell r="B121">
            <v>73</v>
          </cell>
        </row>
      </sheetData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d Cells"/>
      <sheetName val="Named Ranges"/>
      <sheetName val="Retirement"/>
    </sheetNames>
    <sheetDataSet>
      <sheetData sheetId="0">
        <row r="3">
          <cell r="F3">
            <v>10000</v>
          </cell>
        </row>
        <row r="4">
          <cell r="F4">
            <v>7.0000000000000007E-2</v>
          </cell>
        </row>
      </sheetData>
      <sheetData sheetId="1">
        <row r="2">
          <cell r="B2">
            <v>12353</v>
          </cell>
          <cell r="C2">
            <v>10406</v>
          </cell>
          <cell r="D2">
            <v>1947</v>
          </cell>
        </row>
        <row r="3">
          <cell r="B3">
            <v>16033</v>
          </cell>
          <cell r="C3">
            <v>15033</v>
          </cell>
          <cell r="D3">
            <v>1000</v>
          </cell>
        </row>
        <row r="4">
          <cell r="B4">
            <v>15810</v>
          </cell>
          <cell r="C4">
            <v>15932</v>
          </cell>
          <cell r="D4">
            <v>-122</v>
          </cell>
        </row>
        <row r="5">
          <cell r="B5">
            <v>19830</v>
          </cell>
          <cell r="C5">
            <v>20010</v>
          </cell>
          <cell r="D5">
            <v>-180</v>
          </cell>
        </row>
        <row r="6">
          <cell r="B6">
            <v>13132</v>
          </cell>
          <cell r="C6">
            <v>10555</v>
          </cell>
          <cell r="D6">
            <v>2577</v>
          </cell>
        </row>
        <row r="7">
          <cell r="B7">
            <v>15695</v>
          </cell>
          <cell r="C7">
            <v>17012</v>
          </cell>
          <cell r="D7">
            <v>-1317</v>
          </cell>
        </row>
        <row r="8">
          <cell r="B8">
            <v>17683</v>
          </cell>
          <cell r="C8">
            <v>15488</v>
          </cell>
          <cell r="D8">
            <v>2195</v>
          </cell>
        </row>
        <row r="9">
          <cell r="B9">
            <v>22951</v>
          </cell>
          <cell r="C9">
            <v>23970</v>
          </cell>
          <cell r="D9">
            <v>-1019</v>
          </cell>
        </row>
        <row r="10">
          <cell r="B10">
            <v>17745</v>
          </cell>
          <cell r="C10">
            <v>18270</v>
          </cell>
          <cell r="D10">
            <v>-525</v>
          </cell>
        </row>
        <row r="11">
          <cell r="B11">
            <v>11628</v>
          </cell>
          <cell r="C11">
            <v>12175</v>
          </cell>
          <cell r="D11">
            <v>-547</v>
          </cell>
        </row>
        <row r="12">
          <cell r="B12">
            <v>22713</v>
          </cell>
          <cell r="C12">
            <v>22351</v>
          </cell>
          <cell r="D12">
            <v>362</v>
          </cell>
        </row>
        <row r="13">
          <cell r="B13">
            <v>23131</v>
          </cell>
          <cell r="C13">
            <v>23349</v>
          </cell>
          <cell r="D13">
            <v>-218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cbo.gov/publication/57598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84E40-0916-46E8-B043-95F3507FAC60}">
  <dimension ref="A1:F15"/>
  <sheetViews>
    <sheetView workbookViewId="0">
      <selection activeCell="F15" sqref="F15"/>
    </sheetView>
  </sheetViews>
  <sheetFormatPr defaultRowHeight="14.6" x14ac:dyDescent="0.4"/>
  <cols>
    <col min="1" max="1" width="20.61328125" customWidth="1"/>
    <col min="5" max="5" width="12" bestFit="1" customWidth="1"/>
  </cols>
  <sheetData>
    <row r="1" spans="1:6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4">
      <c r="A2" t="s">
        <v>6</v>
      </c>
      <c r="B2">
        <v>70</v>
      </c>
      <c r="C2">
        <v>88</v>
      </c>
      <c r="D2">
        <v>78</v>
      </c>
      <c r="E2">
        <v>70</v>
      </c>
      <c r="F2">
        <v>74</v>
      </c>
    </row>
    <row r="3" spans="1:6" x14ac:dyDescent="0.4">
      <c r="A3" t="s">
        <v>7</v>
      </c>
      <c r="B3">
        <v>92</v>
      </c>
      <c r="C3">
        <v>66</v>
      </c>
      <c r="D3">
        <v>59</v>
      </c>
      <c r="E3">
        <v>68</v>
      </c>
      <c r="F3">
        <v>66</v>
      </c>
    </row>
    <row r="4" spans="1:6" x14ac:dyDescent="0.4">
      <c r="A4" t="s">
        <v>8</v>
      </c>
      <c r="B4">
        <v>89</v>
      </c>
      <c r="C4">
        <v>65</v>
      </c>
      <c r="D4">
        <v>96</v>
      </c>
      <c r="E4">
        <v>93</v>
      </c>
      <c r="F4">
        <v>59</v>
      </c>
    </row>
    <row r="5" spans="1:6" x14ac:dyDescent="0.4">
      <c r="A5" t="s">
        <v>9</v>
      </c>
      <c r="B5">
        <v>59</v>
      </c>
      <c r="C5">
        <v>57</v>
      </c>
      <c r="D5">
        <v>69</v>
      </c>
      <c r="E5">
        <v>99</v>
      </c>
      <c r="F5">
        <v>76</v>
      </c>
    </row>
    <row r="6" spans="1:6" x14ac:dyDescent="0.4">
      <c r="A6" t="s">
        <v>10</v>
      </c>
      <c r="B6">
        <v>70</v>
      </c>
      <c r="C6">
        <v>97</v>
      </c>
      <c r="D6">
        <v>96</v>
      </c>
      <c r="E6">
        <v>75</v>
      </c>
      <c r="F6">
        <v>86</v>
      </c>
    </row>
    <row r="7" spans="1:6" x14ac:dyDescent="0.4">
      <c r="A7" t="s">
        <v>11</v>
      </c>
      <c r="B7">
        <v>73</v>
      </c>
      <c r="C7">
        <v>74</v>
      </c>
      <c r="D7">
        <v>67</v>
      </c>
      <c r="E7">
        <v>73</v>
      </c>
      <c r="F7">
        <v>77</v>
      </c>
    </row>
    <row r="8" spans="1:6" x14ac:dyDescent="0.4">
      <c r="A8" t="s">
        <v>12</v>
      </c>
      <c r="B8">
        <v>98</v>
      </c>
      <c r="C8">
        <v>65</v>
      </c>
      <c r="D8">
        <v>83</v>
      </c>
      <c r="E8">
        <v>88</v>
      </c>
      <c r="F8">
        <v>73</v>
      </c>
    </row>
    <row r="9" spans="1:6" x14ac:dyDescent="0.4">
      <c r="A9" t="s">
        <v>13</v>
      </c>
      <c r="B9">
        <v>89</v>
      </c>
      <c r="C9">
        <v>60</v>
      </c>
      <c r="D9">
        <v>83</v>
      </c>
      <c r="E9">
        <v>70</v>
      </c>
      <c r="F9">
        <v>60</v>
      </c>
    </row>
    <row r="10" spans="1:6" x14ac:dyDescent="0.4">
      <c r="A10" t="s">
        <v>14</v>
      </c>
      <c r="B10">
        <v>96</v>
      </c>
      <c r="C10">
        <v>62</v>
      </c>
      <c r="D10">
        <v>100</v>
      </c>
      <c r="E10">
        <v>74</v>
      </c>
      <c r="F10">
        <v>96</v>
      </c>
    </row>
    <row r="12" spans="1:6" x14ac:dyDescent="0.4">
      <c r="F12" s="2"/>
    </row>
    <row r="13" spans="1:6" x14ac:dyDescent="0.4">
      <c r="F13" s="2"/>
    </row>
    <row r="14" spans="1:6" x14ac:dyDescent="0.4">
      <c r="F14" s="2"/>
    </row>
    <row r="15" spans="1:6" x14ac:dyDescent="0.4">
      <c r="F15" s="2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5F8F2-475A-4D52-918F-45E37EE36B78}">
  <dimension ref="A1:C31"/>
  <sheetViews>
    <sheetView workbookViewId="0">
      <selection activeCell="I42" sqref="I42"/>
    </sheetView>
  </sheetViews>
  <sheetFormatPr defaultRowHeight="14.6" x14ac:dyDescent="0.4"/>
  <cols>
    <col min="1" max="1" width="15.07421875" bestFit="1" customWidth="1"/>
    <col min="2" max="2" width="12.07421875" bestFit="1" customWidth="1"/>
    <col min="3" max="3" width="9.61328125" customWidth="1"/>
  </cols>
  <sheetData>
    <row r="1" spans="1:3" x14ac:dyDescent="0.4">
      <c r="A1" s="1" t="s">
        <v>109</v>
      </c>
      <c r="B1" s="1" t="s">
        <v>124</v>
      </c>
      <c r="C1" s="1" t="s">
        <v>154</v>
      </c>
    </row>
    <row r="2" spans="1:3" x14ac:dyDescent="0.4">
      <c r="A2" t="s">
        <v>11</v>
      </c>
      <c r="B2" s="8">
        <v>81900</v>
      </c>
      <c r="C2" s="61">
        <v>6</v>
      </c>
    </row>
    <row r="3" spans="1:3" x14ac:dyDescent="0.4">
      <c r="A3" t="s">
        <v>125</v>
      </c>
      <c r="B3" s="8">
        <v>182719.99999999997</v>
      </c>
      <c r="C3" s="61">
        <v>14</v>
      </c>
    </row>
    <row r="4" spans="1:3" x14ac:dyDescent="0.4">
      <c r="A4" t="s">
        <v>6</v>
      </c>
      <c r="B4" s="8">
        <v>29900</v>
      </c>
      <c r="C4" s="61">
        <v>2</v>
      </c>
    </row>
    <row r="5" spans="1:3" x14ac:dyDescent="0.4">
      <c r="A5" t="s">
        <v>14</v>
      </c>
      <c r="B5" s="8">
        <v>159790</v>
      </c>
      <c r="C5" s="61">
        <v>4</v>
      </c>
    </row>
    <row r="6" spans="1:3" x14ac:dyDescent="0.4">
      <c r="A6" t="s">
        <v>126</v>
      </c>
      <c r="B6" s="8">
        <v>209714.99999999997</v>
      </c>
      <c r="C6" s="61">
        <v>5</v>
      </c>
    </row>
    <row r="7" spans="1:3" x14ac:dyDescent="0.4">
      <c r="A7" t="s">
        <v>8</v>
      </c>
      <c r="B7" s="8">
        <v>62919.999999999993</v>
      </c>
      <c r="C7" s="61">
        <v>5</v>
      </c>
    </row>
    <row r="8" spans="1:3" x14ac:dyDescent="0.4">
      <c r="A8" t="s">
        <v>127</v>
      </c>
      <c r="B8" s="8">
        <v>232100</v>
      </c>
      <c r="C8" s="61">
        <v>19</v>
      </c>
    </row>
    <row r="9" spans="1:3" x14ac:dyDescent="0.4">
      <c r="A9" t="s">
        <v>128</v>
      </c>
      <c r="B9" s="8">
        <v>179024.99999999997</v>
      </c>
      <c r="C9" s="61">
        <v>15</v>
      </c>
    </row>
    <row r="10" spans="1:3" x14ac:dyDescent="0.4">
      <c r="A10" t="s">
        <v>129</v>
      </c>
      <c r="B10" s="8">
        <v>59675</v>
      </c>
      <c r="C10" s="61">
        <v>5</v>
      </c>
    </row>
    <row r="11" spans="1:3" x14ac:dyDescent="0.4">
      <c r="A11" t="s">
        <v>13</v>
      </c>
      <c r="B11" s="8">
        <v>142610</v>
      </c>
      <c r="C11" s="61">
        <v>7</v>
      </c>
    </row>
    <row r="12" spans="1:3" x14ac:dyDescent="0.4">
      <c r="A12" t="s">
        <v>130</v>
      </c>
      <c r="B12" s="8">
        <v>153410</v>
      </c>
      <c r="C12" s="61">
        <v>3</v>
      </c>
    </row>
    <row r="13" spans="1:3" x14ac:dyDescent="0.4">
      <c r="A13" t="s">
        <v>7</v>
      </c>
      <c r="B13" s="8">
        <v>33640</v>
      </c>
      <c r="C13" s="61">
        <v>7</v>
      </c>
    </row>
    <row r="14" spans="1:3" x14ac:dyDescent="0.4">
      <c r="A14" t="s">
        <v>131</v>
      </c>
      <c r="B14" s="8">
        <v>197600</v>
      </c>
      <c r="C14" s="61">
        <v>15</v>
      </c>
    </row>
    <row r="15" spans="1:3" x14ac:dyDescent="0.4">
      <c r="A15" t="s">
        <v>132</v>
      </c>
      <c r="B15" s="8">
        <v>170810</v>
      </c>
      <c r="C15" s="61">
        <v>2</v>
      </c>
    </row>
    <row r="16" spans="1:3" x14ac:dyDescent="0.4">
      <c r="A16" t="s">
        <v>133</v>
      </c>
      <c r="B16" s="8">
        <v>232469.99999999997</v>
      </c>
      <c r="C16" s="61">
        <v>14</v>
      </c>
    </row>
    <row r="17" spans="1:3" x14ac:dyDescent="0.4">
      <c r="A17" t="s">
        <v>134</v>
      </c>
      <c r="B17" s="8">
        <v>163359.99999999997</v>
      </c>
      <c r="C17" s="61">
        <v>4</v>
      </c>
    </row>
    <row r="18" spans="1:3" x14ac:dyDescent="0.4">
      <c r="A18" t="s">
        <v>9</v>
      </c>
      <c r="B18" s="8">
        <v>10000</v>
      </c>
      <c r="C18" s="61">
        <v>2</v>
      </c>
    </row>
    <row r="19" spans="1:3" x14ac:dyDescent="0.4">
      <c r="A19" t="s">
        <v>135</v>
      </c>
      <c r="B19" s="8">
        <v>180600</v>
      </c>
      <c r="C19" s="61">
        <v>11</v>
      </c>
    </row>
    <row r="20" spans="1:3" x14ac:dyDescent="0.4">
      <c r="A20" t="s">
        <v>136</v>
      </c>
      <c r="B20" s="8">
        <v>108560</v>
      </c>
      <c r="C20" s="61">
        <v>1</v>
      </c>
    </row>
    <row r="21" spans="1:3" x14ac:dyDescent="0.4">
      <c r="A21" t="s">
        <v>137</v>
      </c>
      <c r="B21" s="8">
        <v>78750</v>
      </c>
      <c r="C21" s="61">
        <v>7</v>
      </c>
    </row>
    <row r="22" spans="1:3" x14ac:dyDescent="0.4">
      <c r="A22" t="s">
        <v>10</v>
      </c>
      <c r="B22" s="8">
        <v>80240</v>
      </c>
      <c r="C22" s="61">
        <v>3</v>
      </c>
    </row>
    <row r="23" spans="1:3" x14ac:dyDescent="0.4">
      <c r="A23" t="s">
        <v>138</v>
      </c>
      <c r="B23" s="8">
        <v>110500</v>
      </c>
      <c r="C23" s="61">
        <v>7</v>
      </c>
    </row>
    <row r="24" spans="1:3" x14ac:dyDescent="0.4">
      <c r="A24" t="s">
        <v>139</v>
      </c>
      <c r="B24" s="8">
        <v>117100</v>
      </c>
      <c r="C24" s="61">
        <v>10</v>
      </c>
    </row>
    <row r="25" spans="1:3" x14ac:dyDescent="0.4">
      <c r="A25" t="s">
        <v>12</v>
      </c>
      <c r="B25" s="8">
        <v>114425</v>
      </c>
      <c r="C25" s="61">
        <v>5</v>
      </c>
    </row>
    <row r="26" spans="1:3" x14ac:dyDescent="0.4">
      <c r="A26" t="s">
        <v>140</v>
      </c>
      <c r="B26" s="8">
        <v>93160</v>
      </c>
      <c r="C26" s="61">
        <v>7</v>
      </c>
    </row>
    <row r="27" spans="1:3" x14ac:dyDescent="0.4">
      <c r="B27" s="53"/>
    </row>
    <row r="28" spans="1:3" x14ac:dyDescent="0.4">
      <c r="B28" s="53"/>
    </row>
    <row r="29" spans="1:3" x14ac:dyDescent="0.4">
      <c r="B29" s="53"/>
    </row>
    <row r="30" spans="1:3" x14ac:dyDescent="0.4">
      <c r="B30" s="53"/>
    </row>
    <row r="31" spans="1:3" x14ac:dyDescent="0.4">
      <c r="B31" s="5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4DD7A-F9DC-4843-BBC9-7CFF038CCE30}">
  <dimension ref="A1:N55"/>
  <sheetViews>
    <sheetView topLeftCell="A16" workbookViewId="0">
      <selection activeCell="A54" sqref="A54:A55"/>
    </sheetView>
  </sheetViews>
  <sheetFormatPr defaultRowHeight="14.6" x14ac:dyDescent="0.4"/>
  <cols>
    <col min="1" max="1" width="18.765625" style="1" customWidth="1"/>
    <col min="2" max="5" width="10.765625" bestFit="1" customWidth="1"/>
    <col min="6" max="13" width="8.53515625" bestFit="1" customWidth="1"/>
  </cols>
  <sheetData>
    <row r="1" spans="1:5" s="1" customFormat="1" x14ac:dyDescent="0.4">
      <c r="B1" s="1" t="s">
        <v>15</v>
      </c>
      <c r="C1" s="1" t="s">
        <v>16</v>
      </c>
      <c r="D1" s="1" t="s">
        <v>17</v>
      </c>
      <c r="E1" s="1" t="s">
        <v>18</v>
      </c>
    </row>
    <row r="2" spans="1:5" x14ac:dyDescent="0.4">
      <c r="A2" s="3">
        <v>44562</v>
      </c>
      <c r="B2" s="4">
        <v>0.23</v>
      </c>
      <c r="C2" s="4">
        <v>0.26</v>
      </c>
      <c r="D2" s="4">
        <v>0.19</v>
      </c>
      <c r="E2" s="4">
        <v>0.32</v>
      </c>
    </row>
    <row r="3" spans="1:5" x14ac:dyDescent="0.4">
      <c r="A3" s="3">
        <v>44593</v>
      </c>
      <c r="B3" s="4">
        <v>0.25</v>
      </c>
      <c r="C3" s="4">
        <v>0.25</v>
      </c>
      <c r="D3" s="4">
        <v>0.21</v>
      </c>
      <c r="E3" s="4">
        <v>0.28999999999999998</v>
      </c>
    </row>
    <row r="4" spans="1:5" x14ac:dyDescent="0.4">
      <c r="A4" s="3">
        <v>44621</v>
      </c>
      <c r="B4" s="4">
        <v>0.24</v>
      </c>
      <c r="C4" s="4">
        <v>0.26</v>
      </c>
      <c r="D4" s="4">
        <v>0.2</v>
      </c>
      <c r="E4" s="4">
        <v>0.3</v>
      </c>
    </row>
    <row r="5" spans="1:5" x14ac:dyDescent="0.4">
      <c r="A5" s="3">
        <v>44652</v>
      </c>
      <c r="B5" s="4">
        <v>0.25</v>
      </c>
      <c r="C5" s="4">
        <v>0.15</v>
      </c>
      <c r="D5" s="4">
        <v>0.28999999999999998</v>
      </c>
      <c r="E5" s="4">
        <v>0.31</v>
      </c>
    </row>
    <row r="6" spans="1:5" x14ac:dyDescent="0.4">
      <c r="A6" s="3">
        <v>44682</v>
      </c>
      <c r="B6" s="4">
        <v>0.255</v>
      </c>
      <c r="C6" s="4">
        <v>0.18</v>
      </c>
      <c r="D6" s="4">
        <v>0.26</v>
      </c>
      <c r="E6" s="4">
        <v>0.30499999999999999</v>
      </c>
    </row>
    <row r="7" spans="1:5" x14ac:dyDescent="0.4">
      <c r="A7" s="3">
        <v>44713</v>
      </c>
      <c r="B7" s="4">
        <v>0.26</v>
      </c>
      <c r="C7" s="4">
        <v>0.17</v>
      </c>
      <c r="D7" s="4">
        <v>0.28599999999999998</v>
      </c>
      <c r="E7" s="4">
        <v>0.28399999999999997</v>
      </c>
    </row>
    <row r="8" spans="1:5" x14ac:dyDescent="0.4">
      <c r="A8" s="3">
        <v>44743</v>
      </c>
      <c r="B8" s="4">
        <v>0.26500000000000001</v>
      </c>
      <c r="C8" s="4">
        <v>0.19</v>
      </c>
      <c r="D8" s="4">
        <v>0.30599999999999999</v>
      </c>
      <c r="E8" s="4">
        <v>0.23899999999999999</v>
      </c>
    </row>
    <row r="9" spans="1:5" x14ac:dyDescent="0.4">
      <c r="A9" s="3">
        <v>44774</v>
      </c>
      <c r="B9" s="4">
        <v>0.27</v>
      </c>
      <c r="C9" s="4">
        <v>0.19</v>
      </c>
      <c r="D9" s="4">
        <v>0.32600000000000001</v>
      </c>
      <c r="E9" s="4">
        <v>0.214</v>
      </c>
    </row>
    <row r="10" spans="1:5" x14ac:dyDescent="0.4">
      <c r="A10" s="3">
        <v>44805</v>
      </c>
      <c r="B10" s="4">
        <v>0.27500000000000002</v>
      </c>
      <c r="C10" s="4">
        <v>0.19500000000000001</v>
      </c>
      <c r="D10" s="4">
        <v>0.34599999999999997</v>
      </c>
      <c r="E10" s="4">
        <v>0.184</v>
      </c>
    </row>
    <row r="11" spans="1:5" x14ac:dyDescent="0.4">
      <c r="A11" s="3">
        <v>44835</v>
      </c>
      <c r="B11" s="4">
        <v>0.28000000000000003</v>
      </c>
      <c r="C11" s="4">
        <v>0.2</v>
      </c>
      <c r="D11" s="4">
        <v>0.36599999999999999</v>
      </c>
      <c r="E11" s="4">
        <v>0.154</v>
      </c>
    </row>
    <row r="12" spans="1:5" x14ac:dyDescent="0.4">
      <c r="A12" s="3">
        <v>44866</v>
      </c>
      <c r="B12" s="4">
        <v>0.28499999999999998</v>
      </c>
      <c r="C12" s="4">
        <v>0.20499999999999999</v>
      </c>
      <c r="D12" s="4">
        <v>0.38600000000000001</v>
      </c>
      <c r="E12" s="4">
        <v>0.124</v>
      </c>
    </row>
    <row r="14" spans="1:5" x14ac:dyDescent="0.4">
      <c r="B14" s="4"/>
      <c r="C14" s="4"/>
      <c r="D14" s="4"/>
      <c r="E14" s="4"/>
    </row>
    <row r="15" spans="1:5" x14ac:dyDescent="0.4">
      <c r="B15" s="4"/>
      <c r="C15" s="4"/>
      <c r="D15" s="4"/>
      <c r="E15" s="4"/>
    </row>
    <row r="16" spans="1:5" x14ac:dyDescent="0.4">
      <c r="B16" s="4"/>
      <c r="C16" s="4"/>
      <c r="D16" s="4"/>
      <c r="E16" s="4"/>
    </row>
    <row r="17" spans="1:14" x14ac:dyDescent="0.4">
      <c r="B17" s="4"/>
      <c r="C17" s="4"/>
      <c r="D17" s="4"/>
      <c r="E17" s="4"/>
    </row>
    <row r="18" spans="1:14" x14ac:dyDescent="0.4">
      <c r="B18" s="4"/>
      <c r="C18" s="4"/>
      <c r="D18" s="4"/>
      <c r="E18" s="4"/>
    </row>
    <row r="19" spans="1:14" x14ac:dyDescent="0.4">
      <c r="B19" s="4"/>
      <c r="C19" s="4"/>
      <c r="D19" s="4"/>
      <c r="E19" s="4"/>
    </row>
    <row r="20" spans="1:14" x14ac:dyDescent="0.4">
      <c r="B20" s="4"/>
      <c r="C20" s="4"/>
      <c r="D20" s="4"/>
      <c r="E20" s="4"/>
    </row>
    <row r="21" spans="1:14" x14ac:dyDescent="0.4">
      <c r="B21" s="4"/>
      <c r="C21" s="4"/>
      <c r="D21" s="4"/>
      <c r="E21" s="4"/>
    </row>
    <row r="22" spans="1:14" x14ac:dyDescent="0.4">
      <c r="B22" s="4"/>
      <c r="C22" s="4"/>
      <c r="D22" s="4"/>
      <c r="E22" s="4"/>
    </row>
    <row r="23" spans="1:14" x14ac:dyDescent="0.4">
      <c r="B23" s="4"/>
      <c r="C23" s="4"/>
      <c r="D23" s="4"/>
      <c r="E23" s="4"/>
    </row>
    <row r="24" spans="1:14" x14ac:dyDescent="0.4">
      <c r="B24" s="4"/>
      <c r="C24" s="4"/>
      <c r="D24" s="4"/>
      <c r="E24" s="4"/>
    </row>
    <row r="25" spans="1:14" x14ac:dyDescent="0.4">
      <c r="B25" s="4"/>
    </row>
    <row r="30" spans="1:14" x14ac:dyDescent="0.4">
      <c r="A30" s="47" t="s">
        <v>19</v>
      </c>
      <c r="B30" s="47"/>
      <c r="C30" s="47"/>
      <c r="D30" s="47"/>
    </row>
    <row r="31" spans="1:14" x14ac:dyDescent="0.4">
      <c r="A31" s="5" t="s">
        <v>20</v>
      </c>
      <c r="B31" s="6"/>
      <c r="C31" s="6"/>
      <c r="D31" s="6"/>
      <c r="E31" s="7"/>
      <c r="F31" s="7"/>
      <c r="G31" s="7"/>
      <c r="H31" s="7"/>
      <c r="I31" s="7"/>
      <c r="J31" s="7"/>
      <c r="K31" s="7"/>
      <c r="L31" s="7"/>
      <c r="N31" s="8"/>
    </row>
    <row r="32" spans="1:14" x14ac:dyDescent="0.4">
      <c r="A32" s="9" t="s">
        <v>21</v>
      </c>
      <c r="B32" s="10" t="s">
        <v>22</v>
      </c>
      <c r="C32" s="10" t="s">
        <v>23</v>
      </c>
      <c r="D32" s="10" t="s">
        <v>24</v>
      </c>
      <c r="E32" s="10" t="s">
        <v>25</v>
      </c>
      <c r="F32" s="10" t="s">
        <v>26</v>
      </c>
      <c r="G32" s="10" t="s">
        <v>27</v>
      </c>
      <c r="H32" s="10" t="s">
        <v>28</v>
      </c>
      <c r="I32" s="10" t="s">
        <v>29</v>
      </c>
      <c r="J32" s="10" t="s">
        <v>30</v>
      </c>
      <c r="K32" s="10" t="s">
        <v>31</v>
      </c>
      <c r="L32" s="11" t="s">
        <v>32</v>
      </c>
      <c r="N32" s="8"/>
    </row>
    <row r="33" spans="1:14" x14ac:dyDescent="0.4">
      <c r="A33" s="12" t="s">
        <v>33</v>
      </c>
      <c r="B33" s="13">
        <v>1.369</v>
      </c>
      <c r="C33" s="13">
        <v>1.4039999999999999</v>
      </c>
      <c r="D33" s="13">
        <v>1.663</v>
      </c>
      <c r="E33" s="13">
        <v>1.899</v>
      </c>
      <c r="F33" s="13">
        <v>2.246</v>
      </c>
      <c r="G33" s="13">
        <v>2.2360000000000002</v>
      </c>
      <c r="H33" s="13">
        <v>2.6789999999999998</v>
      </c>
      <c r="I33" s="13">
        <v>1.429</v>
      </c>
      <c r="J33" s="13">
        <v>1.5069999999999999</v>
      </c>
      <c r="K33" s="13">
        <v>1.8640000000000001</v>
      </c>
      <c r="L33" s="14">
        <v>2.258</v>
      </c>
      <c r="N33" s="8"/>
    </row>
    <row r="34" spans="1:14" ht="28.75" x14ac:dyDescent="0.4">
      <c r="A34" s="12" t="s">
        <v>34</v>
      </c>
      <c r="B34" s="13">
        <v>12.72</v>
      </c>
      <c r="C34" s="13">
        <v>12.244</v>
      </c>
      <c r="D34" s="13">
        <v>13.226000000000001</v>
      </c>
      <c r="E34" s="13">
        <v>16.760000000000002</v>
      </c>
      <c r="F34" s="13">
        <v>21.596</v>
      </c>
      <c r="G34" s="13">
        <v>24.396999999999998</v>
      </c>
      <c r="H34" s="13">
        <v>26.504000000000001</v>
      </c>
      <c r="I34" s="13">
        <v>23.600999999999999</v>
      </c>
      <c r="J34" s="13">
        <v>25.018000000000001</v>
      </c>
      <c r="K34" s="13">
        <v>28.861999999999998</v>
      </c>
      <c r="L34" s="14">
        <v>30.177</v>
      </c>
      <c r="N34" s="8"/>
    </row>
    <row r="35" spans="1:14" x14ac:dyDescent="0.4">
      <c r="A35" s="15" t="s">
        <v>35</v>
      </c>
      <c r="B35" s="16">
        <v>24.277999999999999</v>
      </c>
      <c r="C35" s="16">
        <v>23.149000000000001</v>
      </c>
      <c r="D35" s="16">
        <v>25.789000000000001</v>
      </c>
      <c r="E35" s="16">
        <v>33.762999999999998</v>
      </c>
      <c r="F35" s="16">
        <v>45.607999999999997</v>
      </c>
      <c r="G35" s="16">
        <v>51.222999999999999</v>
      </c>
      <c r="H35" s="16">
        <v>62.06</v>
      </c>
      <c r="I35" s="16">
        <v>56.668999999999997</v>
      </c>
      <c r="J35" s="16">
        <v>60.457999999999998</v>
      </c>
      <c r="K35" s="16">
        <v>78.775000000000006</v>
      </c>
      <c r="L35" s="17">
        <v>82.369</v>
      </c>
      <c r="N35" s="8"/>
    </row>
    <row r="36" spans="1:14" x14ac:dyDescent="0.4">
      <c r="N36" s="8"/>
    </row>
    <row r="54" spans="1:1" x14ac:dyDescent="0.4">
      <c r="A54" s="18" t="s">
        <v>36</v>
      </c>
    </row>
    <row r="55" spans="1:1" x14ac:dyDescent="0.4">
      <c r="A55" s="19" t="s">
        <v>37</v>
      </c>
    </row>
  </sheetData>
  <mergeCells count="1">
    <mergeCell ref="A30:D30"/>
  </mergeCells>
  <hyperlinks>
    <hyperlink ref="A55" r:id="rId1" xr:uid="{5EF1DE8B-FD66-4B1E-AE26-413AB2BC58CB}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1AC94-01EF-4A15-B195-3E3C4970C67A}">
  <dimension ref="A1:H27"/>
  <sheetViews>
    <sheetView topLeftCell="A10" workbookViewId="0">
      <selection activeCell="Q21" sqref="Q21"/>
    </sheetView>
  </sheetViews>
  <sheetFormatPr defaultRowHeight="14.6" x14ac:dyDescent="0.4"/>
  <cols>
    <col min="1" max="1" width="15.69140625" bestFit="1" customWidth="1"/>
    <col min="2" max="2" width="18.3828125" bestFit="1" customWidth="1"/>
    <col min="3" max="3" width="11.765625" customWidth="1"/>
  </cols>
  <sheetData>
    <row r="1" spans="1:8" ht="15" thickBot="1" x14ac:dyDescent="0.45">
      <c r="A1" s="20" t="s">
        <v>38</v>
      </c>
      <c r="B1" s="21" t="s">
        <v>39</v>
      </c>
      <c r="C1" s="22" t="s">
        <v>40</v>
      </c>
    </row>
    <row r="2" spans="1:8" ht="15" thickTop="1" x14ac:dyDescent="0.4">
      <c r="A2" t="s">
        <v>41</v>
      </c>
      <c r="B2" t="s">
        <v>42</v>
      </c>
      <c r="C2" s="23">
        <v>130000000</v>
      </c>
    </row>
    <row r="3" spans="1:8" x14ac:dyDescent="0.4">
      <c r="A3" s="24"/>
      <c r="B3" s="25" t="s">
        <v>43</v>
      </c>
      <c r="C3" s="26">
        <v>17109746</v>
      </c>
    </row>
    <row r="4" spans="1:8" x14ac:dyDescent="0.4">
      <c r="A4" s="24"/>
      <c r="B4" s="25" t="s">
        <v>44</v>
      </c>
      <c r="C4" s="26">
        <v>11743017</v>
      </c>
    </row>
    <row r="5" spans="1:8" x14ac:dyDescent="0.4">
      <c r="A5" s="24"/>
      <c r="B5" s="25" t="s">
        <v>45</v>
      </c>
      <c r="C5" s="26">
        <v>11193470</v>
      </c>
    </row>
    <row r="6" spans="1:8" x14ac:dyDescent="0.4">
      <c r="A6" s="24"/>
      <c r="B6" s="25" t="s">
        <v>46</v>
      </c>
      <c r="C6" s="26">
        <v>10535535</v>
      </c>
    </row>
    <row r="7" spans="1:8" x14ac:dyDescent="0.4">
      <c r="A7" s="24"/>
      <c r="B7" s="25" t="s">
        <v>47</v>
      </c>
      <c r="C7" s="26">
        <v>10200000</v>
      </c>
    </row>
    <row r="8" spans="1:8" x14ac:dyDescent="0.4">
      <c r="A8" s="24"/>
      <c r="B8" s="25" t="s">
        <v>48</v>
      </c>
      <c r="C8" s="26">
        <v>6825935</v>
      </c>
    </row>
    <row r="9" spans="1:8" x14ac:dyDescent="0.4">
      <c r="A9" s="24"/>
      <c r="B9" s="25" t="s">
        <v>49</v>
      </c>
      <c r="C9" s="26">
        <v>6527691</v>
      </c>
    </row>
    <row r="10" spans="1:8" x14ac:dyDescent="0.4">
      <c r="A10" s="24"/>
      <c r="B10" s="25" t="s">
        <v>50</v>
      </c>
      <c r="C10" s="26">
        <v>5163038</v>
      </c>
    </row>
    <row r="11" spans="1:8" x14ac:dyDescent="0.4">
      <c r="A11" s="24"/>
      <c r="B11" s="25" t="s">
        <v>51</v>
      </c>
      <c r="C11" s="26">
        <v>4278500</v>
      </c>
    </row>
    <row r="12" spans="1:8" x14ac:dyDescent="0.4">
      <c r="A12" s="24"/>
      <c r="B12" s="25" t="s">
        <v>52</v>
      </c>
      <c r="C12" s="26">
        <v>2900000</v>
      </c>
    </row>
    <row r="13" spans="1:8" x14ac:dyDescent="0.4">
      <c r="A13" s="24"/>
      <c r="B13" s="27" t="s">
        <v>53</v>
      </c>
      <c r="C13" s="26">
        <v>2700000</v>
      </c>
    </row>
    <row r="14" spans="1:8" ht="15" thickBot="1" x14ac:dyDescent="0.45">
      <c r="A14" s="28"/>
      <c r="B14" s="29" t="s">
        <v>54</v>
      </c>
      <c r="C14" s="30">
        <v>1366725</v>
      </c>
    </row>
    <row r="15" spans="1:8" ht="15" thickTop="1" x14ac:dyDescent="0.4">
      <c r="A15" s="31" t="s">
        <v>55</v>
      </c>
      <c r="B15" t="s">
        <v>56</v>
      </c>
      <c r="C15" s="23">
        <v>335379847</v>
      </c>
    </row>
    <row r="16" spans="1:8" ht="15" thickBot="1" x14ac:dyDescent="0.45">
      <c r="A16" s="28"/>
      <c r="B16" s="29" t="s">
        <v>57</v>
      </c>
      <c r="C16" s="30">
        <v>38395507</v>
      </c>
      <c r="D16" s="32"/>
      <c r="G16" s="32"/>
      <c r="H16" s="33"/>
    </row>
    <row r="17" spans="1:3" ht="15" thickTop="1" x14ac:dyDescent="0.4">
      <c r="A17" s="24" t="s">
        <v>58</v>
      </c>
      <c r="B17" t="s">
        <v>59</v>
      </c>
      <c r="C17" s="23">
        <v>215907741</v>
      </c>
    </row>
    <row r="18" spans="1:3" x14ac:dyDescent="0.4">
      <c r="A18" s="34"/>
      <c r="B18" s="25" t="s">
        <v>60</v>
      </c>
      <c r="C18" s="26">
        <v>52049498</v>
      </c>
    </row>
    <row r="19" spans="1:3" x14ac:dyDescent="0.4">
      <c r="A19" s="34"/>
      <c r="B19" s="25" t="s">
        <v>61</v>
      </c>
      <c r="C19" s="26">
        <v>46208747</v>
      </c>
    </row>
    <row r="20" spans="1:3" x14ac:dyDescent="0.4">
      <c r="A20" s="34"/>
      <c r="B20" s="25" t="s">
        <v>62</v>
      </c>
      <c r="C20" s="26">
        <v>34035304</v>
      </c>
    </row>
    <row r="21" spans="1:3" x14ac:dyDescent="0.4">
      <c r="A21" s="34"/>
      <c r="B21" s="25" t="s">
        <v>63</v>
      </c>
      <c r="C21" s="26">
        <v>28705000</v>
      </c>
    </row>
    <row r="22" spans="1:3" x14ac:dyDescent="0.4">
      <c r="A22" s="34"/>
      <c r="B22" s="25" t="s">
        <v>64</v>
      </c>
      <c r="C22" s="26">
        <v>19678363</v>
      </c>
    </row>
    <row r="23" spans="1:3" x14ac:dyDescent="0.4">
      <c r="A23" s="34"/>
      <c r="B23" s="25" t="s">
        <v>65</v>
      </c>
      <c r="C23" s="26">
        <v>18697380</v>
      </c>
    </row>
    <row r="24" spans="1:3" x14ac:dyDescent="0.4">
      <c r="A24" s="34"/>
      <c r="B24" s="25" t="s">
        <v>66</v>
      </c>
      <c r="C24" s="26">
        <v>12797257</v>
      </c>
    </row>
    <row r="25" spans="1:3" x14ac:dyDescent="0.4">
      <c r="A25" s="34"/>
      <c r="B25" s="25" t="s">
        <v>67</v>
      </c>
      <c r="C25" s="26">
        <v>7353038</v>
      </c>
    </row>
    <row r="26" spans="1:3" ht="15" thickBot="1" x14ac:dyDescent="0.45">
      <c r="A26" s="35"/>
      <c r="B26" s="29" t="s">
        <v>68</v>
      </c>
      <c r="C26" s="30">
        <v>3554915</v>
      </c>
    </row>
    <row r="27" spans="1:3" ht="15" thickTop="1" x14ac:dyDescent="0.4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78CB1-3D1D-4951-BFFA-A28D8F2650FD}">
  <dimension ref="A1:C32"/>
  <sheetViews>
    <sheetView topLeftCell="A7" workbookViewId="0">
      <selection activeCell="F47" sqref="F47"/>
    </sheetView>
  </sheetViews>
  <sheetFormatPr defaultRowHeight="14.6" x14ac:dyDescent="0.4"/>
  <cols>
    <col min="1" max="1" width="13.84375" bestFit="1" customWidth="1"/>
    <col min="2" max="2" width="12.3046875" bestFit="1" customWidth="1"/>
    <col min="3" max="3" width="9.69140625" customWidth="1"/>
  </cols>
  <sheetData>
    <row r="1" spans="1:3" x14ac:dyDescent="0.4">
      <c r="A1" s="48" t="s">
        <v>69</v>
      </c>
      <c r="B1" s="48"/>
      <c r="C1" s="48"/>
    </row>
    <row r="2" spans="1:3" x14ac:dyDescent="0.4">
      <c r="A2" s="37" t="s">
        <v>70</v>
      </c>
      <c r="B2" s="38" t="s">
        <v>71</v>
      </c>
      <c r="C2" s="39" t="s">
        <v>72</v>
      </c>
    </row>
    <row r="3" spans="1:3" x14ac:dyDescent="0.4">
      <c r="A3" s="40" t="s">
        <v>73</v>
      </c>
      <c r="B3" s="41" t="s">
        <v>74</v>
      </c>
      <c r="C3" s="42">
        <v>26</v>
      </c>
    </row>
    <row r="4" spans="1:3" x14ac:dyDescent="0.4">
      <c r="A4" s="40"/>
      <c r="B4" s="41" t="s">
        <v>75</v>
      </c>
      <c r="C4" s="42">
        <v>2</v>
      </c>
    </row>
    <row r="5" spans="1:3" x14ac:dyDescent="0.4">
      <c r="A5" s="40"/>
      <c r="B5" s="41" t="s">
        <v>76</v>
      </c>
      <c r="C5" s="42">
        <v>1</v>
      </c>
    </row>
    <row r="6" spans="1:3" x14ac:dyDescent="0.4">
      <c r="A6" s="40"/>
      <c r="B6" s="41" t="s">
        <v>77</v>
      </c>
      <c r="C6" s="42">
        <v>3</v>
      </c>
    </row>
    <row r="7" spans="1:3" x14ac:dyDescent="0.4">
      <c r="A7" s="40"/>
      <c r="B7" s="41" t="s">
        <v>78</v>
      </c>
      <c r="C7" s="42">
        <v>4</v>
      </c>
    </row>
    <row r="8" spans="1:3" x14ac:dyDescent="0.4">
      <c r="A8" s="40" t="s">
        <v>79</v>
      </c>
      <c r="B8" s="41" t="s">
        <v>80</v>
      </c>
      <c r="C8" s="42">
        <v>2</v>
      </c>
    </row>
    <row r="9" spans="1:3" x14ac:dyDescent="0.4">
      <c r="A9" s="40"/>
      <c r="B9" s="41" t="s">
        <v>81</v>
      </c>
      <c r="C9" s="42">
        <v>2</v>
      </c>
    </row>
    <row r="10" spans="1:3" x14ac:dyDescent="0.4">
      <c r="A10" s="40"/>
      <c r="B10" s="41" t="s">
        <v>82</v>
      </c>
      <c r="C10" s="42">
        <v>2</v>
      </c>
    </row>
    <row r="11" spans="1:3" x14ac:dyDescent="0.4">
      <c r="A11" s="40"/>
      <c r="B11" s="41" t="s">
        <v>83</v>
      </c>
      <c r="C11" s="42">
        <v>4</v>
      </c>
    </row>
    <row r="12" spans="1:3" x14ac:dyDescent="0.4">
      <c r="A12" s="40"/>
      <c r="B12" s="41" t="s">
        <v>84</v>
      </c>
      <c r="C12" s="42">
        <v>1</v>
      </c>
    </row>
    <row r="13" spans="1:3" x14ac:dyDescent="0.4">
      <c r="A13" s="40" t="s">
        <v>85</v>
      </c>
      <c r="B13" s="41" t="s">
        <v>86</v>
      </c>
      <c r="C13" s="42">
        <v>0</v>
      </c>
    </row>
    <row r="14" spans="1:3" x14ac:dyDescent="0.4">
      <c r="A14" s="40"/>
      <c r="B14" s="41" t="s">
        <v>87</v>
      </c>
      <c r="C14" s="42">
        <v>0</v>
      </c>
    </row>
    <row r="15" spans="1:3" x14ac:dyDescent="0.4">
      <c r="A15" s="43"/>
      <c r="B15" s="41" t="s">
        <v>88</v>
      </c>
      <c r="C15" s="42">
        <v>0</v>
      </c>
    </row>
    <row r="16" spans="1:3" x14ac:dyDescent="0.4">
      <c r="A16" s="43"/>
      <c r="B16" s="41" t="s">
        <v>89</v>
      </c>
      <c r="C16" s="42">
        <v>0</v>
      </c>
    </row>
    <row r="17" spans="1:3" x14ac:dyDescent="0.4">
      <c r="A17" s="43"/>
      <c r="B17" s="41" t="s">
        <v>90</v>
      </c>
      <c r="C17" s="42">
        <v>4</v>
      </c>
    </row>
    <row r="18" spans="1:3" x14ac:dyDescent="0.4">
      <c r="A18" s="43" t="s">
        <v>91</v>
      </c>
      <c r="B18" s="41" t="s">
        <v>92</v>
      </c>
      <c r="C18" s="42">
        <v>1</v>
      </c>
    </row>
    <row r="19" spans="1:3" x14ac:dyDescent="0.4">
      <c r="A19" s="43"/>
      <c r="B19" s="41" t="s">
        <v>93</v>
      </c>
      <c r="C19" s="42">
        <v>2</v>
      </c>
    </row>
    <row r="20" spans="1:3" x14ac:dyDescent="0.4">
      <c r="A20" s="43"/>
      <c r="B20" s="41" t="s">
        <v>94</v>
      </c>
      <c r="C20" s="42">
        <v>1</v>
      </c>
    </row>
    <row r="21" spans="1:3" x14ac:dyDescent="0.4">
      <c r="A21" s="43"/>
      <c r="B21" s="41" t="s">
        <v>95</v>
      </c>
      <c r="C21" s="42">
        <v>0</v>
      </c>
    </row>
    <row r="22" spans="1:3" x14ac:dyDescent="0.4">
      <c r="A22" s="43"/>
      <c r="B22" s="41" t="s">
        <v>96</v>
      </c>
      <c r="C22" s="42">
        <v>0</v>
      </c>
    </row>
    <row r="23" spans="1:3" x14ac:dyDescent="0.4">
      <c r="A23" s="43" t="s">
        <v>97</v>
      </c>
      <c r="B23" s="41" t="s">
        <v>98</v>
      </c>
      <c r="C23" s="42">
        <v>9</v>
      </c>
    </row>
    <row r="24" spans="1:3" x14ac:dyDescent="0.4">
      <c r="A24" s="43"/>
      <c r="B24" s="41" t="s">
        <v>99</v>
      </c>
      <c r="C24" s="42">
        <v>0</v>
      </c>
    </row>
    <row r="25" spans="1:3" x14ac:dyDescent="0.4">
      <c r="A25" s="43"/>
      <c r="B25" s="41" t="s">
        <v>100</v>
      </c>
      <c r="C25" s="42">
        <v>2</v>
      </c>
    </row>
    <row r="26" spans="1:3" x14ac:dyDescent="0.4">
      <c r="A26" s="43"/>
      <c r="B26" s="41" t="s">
        <v>101</v>
      </c>
      <c r="C26" s="42">
        <v>5</v>
      </c>
    </row>
    <row r="27" spans="1:3" x14ac:dyDescent="0.4">
      <c r="A27" s="43"/>
      <c r="B27" s="41" t="s">
        <v>102</v>
      </c>
      <c r="C27" s="42">
        <v>5</v>
      </c>
    </row>
    <row r="28" spans="1:3" x14ac:dyDescent="0.4">
      <c r="A28" s="43" t="s">
        <v>103</v>
      </c>
      <c r="B28" s="41" t="s">
        <v>104</v>
      </c>
      <c r="C28" s="42">
        <v>5</v>
      </c>
    </row>
    <row r="29" spans="1:3" x14ac:dyDescent="0.4">
      <c r="A29" s="43"/>
      <c r="B29" s="41" t="s">
        <v>105</v>
      </c>
      <c r="C29" s="42">
        <v>0</v>
      </c>
    </row>
    <row r="30" spans="1:3" x14ac:dyDescent="0.4">
      <c r="A30" s="43"/>
      <c r="B30" s="41" t="s">
        <v>106</v>
      </c>
      <c r="C30" s="42">
        <v>0</v>
      </c>
    </row>
    <row r="31" spans="1:3" x14ac:dyDescent="0.4">
      <c r="A31" s="43"/>
      <c r="B31" s="41" t="s">
        <v>107</v>
      </c>
      <c r="C31" s="42">
        <v>0</v>
      </c>
    </row>
    <row r="32" spans="1:3" x14ac:dyDescent="0.4">
      <c r="A32" s="44"/>
      <c r="B32" s="45" t="s">
        <v>108</v>
      </c>
      <c r="C32" s="46">
        <v>0</v>
      </c>
    </row>
  </sheetData>
  <mergeCells count="1">
    <mergeCell ref="A1:C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16E3E-661C-4A0B-9A91-ED1B8CBFB09A}">
  <dimension ref="A1:B31"/>
  <sheetViews>
    <sheetView workbookViewId="0">
      <selection activeCell="F37" sqref="F37"/>
    </sheetView>
  </sheetViews>
  <sheetFormatPr defaultRowHeight="14.6" x14ac:dyDescent="0.4"/>
  <cols>
    <col min="1" max="1" width="15.07421875" bestFit="1" customWidth="1"/>
    <col min="2" max="2" width="12.07421875" bestFit="1" customWidth="1"/>
  </cols>
  <sheetData>
    <row r="1" spans="1:2" x14ac:dyDescent="0.4">
      <c r="A1" s="1" t="s">
        <v>109</v>
      </c>
      <c r="B1" s="1" t="s">
        <v>124</v>
      </c>
    </row>
    <row r="2" spans="1:2" x14ac:dyDescent="0.4">
      <c r="A2" t="s">
        <v>11</v>
      </c>
      <c r="B2" s="8">
        <v>81900</v>
      </c>
    </row>
    <row r="3" spans="1:2" x14ac:dyDescent="0.4">
      <c r="A3" t="s">
        <v>125</v>
      </c>
      <c r="B3" s="8">
        <v>182719.99999999997</v>
      </c>
    </row>
    <row r="4" spans="1:2" x14ac:dyDescent="0.4">
      <c r="A4" t="s">
        <v>6</v>
      </c>
      <c r="B4" s="8">
        <v>29900</v>
      </c>
    </row>
    <row r="5" spans="1:2" x14ac:dyDescent="0.4">
      <c r="A5" t="s">
        <v>14</v>
      </c>
      <c r="B5" s="8">
        <v>159790</v>
      </c>
    </row>
    <row r="6" spans="1:2" x14ac:dyDescent="0.4">
      <c r="A6" t="s">
        <v>126</v>
      </c>
      <c r="B6" s="8">
        <v>209714.99999999997</v>
      </c>
    </row>
    <row r="7" spans="1:2" x14ac:dyDescent="0.4">
      <c r="A7" t="s">
        <v>8</v>
      </c>
      <c r="B7" s="8">
        <v>62919.999999999993</v>
      </c>
    </row>
    <row r="8" spans="1:2" x14ac:dyDescent="0.4">
      <c r="A8" t="s">
        <v>127</v>
      </c>
      <c r="B8" s="8">
        <v>232100</v>
      </c>
    </row>
    <row r="9" spans="1:2" x14ac:dyDescent="0.4">
      <c r="A9" t="s">
        <v>128</v>
      </c>
      <c r="B9" s="8">
        <v>179024.99999999997</v>
      </c>
    </row>
    <row r="10" spans="1:2" x14ac:dyDescent="0.4">
      <c r="A10" t="s">
        <v>129</v>
      </c>
      <c r="B10" s="8">
        <v>59675</v>
      </c>
    </row>
    <row r="11" spans="1:2" x14ac:dyDescent="0.4">
      <c r="A11" t="s">
        <v>13</v>
      </c>
      <c r="B11" s="8">
        <v>142610</v>
      </c>
    </row>
    <row r="12" spans="1:2" x14ac:dyDescent="0.4">
      <c r="A12" t="s">
        <v>130</v>
      </c>
      <c r="B12" s="8">
        <v>153410</v>
      </c>
    </row>
    <row r="13" spans="1:2" x14ac:dyDescent="0.4">
      <c r="A13" t="s">
        <v>7</v>
      </c>
      <c r="B13" s="8">
        <v>33640</v>
      </c>
    </row>
    <row r="14" spans="1:2" x14ac:dyDescent="0.4">
      <c r="A14" t="s">
        <v>131</v>
      </c>
      <c r="B14" s="8">
        <v>197600</v>
      </c>
    </row>
    <row r="15" spans="1:2" x14ac:dyDescent="0.4">
      <c r="A15" t="s">
        <v>132</v>
      </c>
      <c r="B15" s="8">
        <v>170810</v>
      </c>
    </row>
    <row r="16" spans="1:2" x14ac:dyDescent="0.4">
      <c r="A16" t="s">
        <v>133</v>
      </c>
      <c r="B16" s="8">
        <v>232469.99999999997</v>
      </c>
    </row>
    <row r="17" spans="1:2" x14ac:dyDescent="0.4">
      <c r="A17" t="s">
        <v>134</v>
      </c>
      <c r="B17" s="8">
        <v>163359.99999999997</v>
      </c>
    </row>
    <row r="18" spans="1:2" x14ac:dyDescent="0.4">
      <c r="A18" t="s">
        <v>9</v>
      </c>
      <c r="B18" s="8">
        <v>10000</v>
      </c>
    </row>
    <row r="19" spans="1:2" x14ac:dyDescent="0.4">
      <c r="A19" t="s">
        <v>135</v>
      </c>
      <c r="B19" s="8">
        <v>180600</v>
      </c>
    </row>
    <row r="20" spans="1:2" x14ac:dyDescent="0.4">
      <c r="A20" t="s">
        <v>136</v>
      </c>
      <c r="B20" s="8">
        <v>108560</v>
      </c>
    </row>
    <row r="21" spans="1:2" x14ac:dyDescent="0.4">
      <c r="A21" t="s">
        <v>137</v>
      </c>
      <c r="B21" s="8">
        <v>78750</v>
      </c>
    </row>
    <row r="22" spans="1:2" x14ac:dyDescent="0.4">
      <c r="A22" t="s">
        <v>10</v>
      </c>
      <c r="B22" s="8">
        <v>80240</v>
      </c>
    </row>
    <row r="23" spans="1:2" x14ac:dyDescent="0.4">
      <c r="A23" t="s">
        <v>138</v>
      </c>
      <c r="B23" s="8">
        <v>110500</v>
      </c>
    </row>
    <row r="24" spans="1:2" x14ac:dyDescent="0.4">
      <c r="A24" t="s">
        <v>139</v>
      </c>
      <c r="B24" s="8">
        <v>117100</v>
      </c>
    </row>
    <row r="25" spans="1:2" x14ac:dyDescent="0.4">
      <c r="A25" t="s">
        <v>12</v>
      </c>
      <c r="B25" s="8">
        <v>114425</v>
      </c>
    </row>
    <row r="26" spans="1:2" x14ac:dyDescent="0.4">
      <c r="A26" t="s">
        <v>140</v>
      </c>
      <c r="B26" s="8">
        <v>93160</v>
      </c>
    </row>
    <row r="27" spans="1:2" x14ac:dyDescent="0.4">
      <c r="B27" s="53"/>
    </row>
    <row r="28" spans="1:2" x14ac:dyDescent="0.4">
      <c r="B28" s="53"/>
    </row>
    <row r="29" spans="1:2" x14ac:dyDescent="0.4">
      <c r="B29" s="53"/>
    </row>
    <row r="30" spans="1:2" x14ac:dyDescent="0.4">
      <c r="B30" s="53"/>
    </row>
    <row r="31" spans="1:2" x14ac:dyDescent="0.4">
      <c r="B31" s="54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9A7D2-17F6-4184-826B-DB441342B638}">
  <dimension ref="A1:B27"/>
  <sheetViews>
    <sheetView workbookViewId="0">
      <selection activeCell="M38" sqref="M38"/>
    </sheetView>
  </sheetViews>
  <sheetFormatPr defaultRowHeight="14.6" x14ac:dyDescent="0.4"/>
  <cols>
    <col min="1" max="1" width="22.53515625" customWidth="1"/>
    <col min="2" max="2" width="11.765625" customWidth="1"/>
    <col min="3" max="3" width="9.61328125" customWidth="1"/>
  </cols>
  <sheetData>
    <row r="1" spans="1:2" ht="15.45" thickTop="1" thickBot="1" x14ac:dyDescent="0.45">
      <c r="A1" s="55" t="s">
        <v>141</v>
      </c>
      <c r="B1" s="55"/>
    </row>
    <row r="2" spans="1:2" ht="15" thickTop="1" x14ac:dyDescent="0.4">
      <c r="A2" s="56" t="s">
        <v>142</v>
      </c>
      <c r="B2" s="56" t="s">
        <v>143</v>
      </c>
    </row>
    <row r="3" spans="1:2" x14ac:dyDescent="0.4">
      <c r="A3" s="57" t="s">
        <v>144</v>
      </c>
      <c r="B3" s="58">
        <v>6925677</v>
      </c>
    </row>
    <row r="4" spans="1:2" x14ac:dyDescent="0.4">
      <c r="A4" s="59" t="s">
        <v>145</v>
      </c>
      <c r="B4" s="60">
        <v>5086096</v>
      </c>
    </row>
    <row r="5" spans="1:2" x14ac:dyDescent="0.4">
      <c r="A5" s="57" t="s">
        <v>146</v>
      </c>
      <c r="B5" s="58">
        <v>1117696</v>
      </c>
    </row>
    <row r="6" spans="1:2" x14ac:dyDescent="0.4">
      <c r="A6" s="59" t="s">
        <v>147</v>
      </c>
      <c r="B6" s="60">
        <v>1203808</v>
      </c>
    </row>
    <row r="7" spans="1:2" x14ac:dyDescent="0.4">
      <c r="A7" s="57" t="s">
        <v>148</v>
      </c>
      <c r="B7" s="58">
        <v>821182</v>
      </c>
    </row>
    <row r="8" spans="1:2" x14ac:dyDescent="0.4">
      <c r="A8" s="59" t="s">
        <v>149</v>
      </c>
      <c r="B8" s="60">
        <v>721885</v>
      </c>
    </row>
    <row r="9" spans="1:2" x14ac:dyDescent="0.4">
      <c r="A9" s="57" t="s">
        <v>150</v>
      </c>
      <c r="B9" s="58">
        <v>267988</v>
      </c>
    </row>
    <row r="10" spans="1:2" x14ac:dyDescent="0.4">
      <c r="A10" s="59" t="s">
        <v>151</v>
      </c>
      <c r="B10" s="60">
        <v>139815</v>
      </c>
    </row>
    <row r="11" spans="1:2" x14ac:dyDescent="0.4">
      <c r="A11" s="57" t="s">
        <v>152</v>
      </c>
      <c r="B11" s="58">
        <v>16425</v>
      </c>
    </row>
    <row r="27" spans="1:1" x14ac:dyDescent="0.4">
      <c r="A27" t="s">
        <v>153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E58BB-B765-4484-B01E-15C36067346D}">
  <dimension ref="A1:L121"/>
  <sheetViews>
    <sheetView zoomScaleNormal="100" workbookViewId="0">
      <selection activeCell="V20" sqref="V20"/>
    </sheetView>
  </sheetViews>
  <sheetFormatPr defaultRowHeight="14.6" x14ac:dyDescent="0.4"/>
  <cols>
    <col min="1" max="1" width="12.07421875" bestFit="1" customWidth="1"/>
    <col min="2" max="2" width="11.4609375" style="49" bestFit="1" customWidth="1"/>
    <col min="3" max="3" width="4.921875" customWidth="1"/>
    <col min="4" max="4" width="13.3046875" customWidth="1"/>
    <col min="5" max="5" width="10.4609375" bestFit="1" customWidth="1"/>
    <col min="6" max="10" width="7.4609375" customWidth="1"/>
    <col min="11" max="11" width="8.07421875" customWidth="1"/>
    <col min="12" max="12" width="10.53515625" bestFit="1" customWidth="1"/>
    <col min="13" max="13" width="13.921875" customWidth="1"/>
    <col min="14" max="14" width="5.84375" bestFit="1" customWidth="1"/>
    <col min="15" max="15" width="10.3828125" bestFit="1" customWidth="1"/>
  </cols>
  <sheetData>
    <row r="1" spans="1:2" x14ac:dyDescent="0.4">
      <c r="A1" s="1" t="s">
        <v>109</v>
      </c>
      <c r="B1" s="36" t="s">
        <v>110</v>
      </c>
    </row>
    <row r="2" spans="1:2" x14ac:dyDescent="0.4">
      <c r="A2" t="s">
        <v>111</v>
      </c>
      <c r="B2" s="49">
        <v>25</v>
      </c>
    </row>
    <row r="3" spans="1:2" x14ac:dyDescent="0.4">
      <c r="A3" t="s">
        <v>111</v>
      </c>
      <c r="B3" s="49">
        <v>41</v>
      </c>
    </row>
    <row r="4" spans="1:2" x14ac:dyDescent="0.4">
      <c r="A4" t="s">
        <v>111</v>
      </c>
      <c r="B4" s="49">
        <v>42</v>
      </c>
    </row>
    <row r="5" spans="1:2" x14ac:dyDescent="0.4">
      <c r="A5" t="s">
        <v>111</v>
      </c>
      <c r="B5" s="49">
        <v>47</v>
      </c>
    </row>
    <row r="6" spans="1:2" x14ac:dyDescent="0.4">
      <c r="A6" t="s">
        <v>111</v>
      </c>
      <c r="B6" s="49">
        <v>48</v>
      </c>
    </row>
    <row r="7" spans="1:2" x14ac:dyDescent="0.4">
      <c r="A7" t="s">
        <v>111</v>
      </c>
      <c r="B7" s="49">
        <v>49</v>
      </c>
    </row>
    <row r="8" spans="1:2" x14ac:dyDescent="0.4">
      <c r="A8" t="s">
        <v>111</v>
      </c>
      <c r="B8" s="49">
        <v>49</v>
      </c>
    </row>
    <row r="9" spans="1:2" x14ac:dyDescent="0.4">
      <c r="A9" t="s">
        <v>111</v>
      </c>
      <c r="B9" s="49">
        <v>49</v>
      </c>
    </row>
    <row r="10" spans="1:2" x14ac:dyDescent="0.4">
      <c r="A10" t="s">
        <v>111</v>
      </c>
      <c r="B10" s="49">
        <v>49</v>
      </c>
    </row>
    <row r="11" spans="1:2" x14ac:dyDescent="0.4">
      <c r="A11" t="s">
        <v>111</v>
      </c>
      <c r="B11" s="49">
        <v>51</v>
      </c>
    </row>
    <row r="12" spans="1:2" x14ac:dyDescent="0.4">
      <c r="A12" t="s">
        <v>111</v>
      </c>
      <c r="B12" s="49">
        <v>51</v>
      </c>
    </row>
    <row r="13" spans="1:2" x14ac:dyDescent="0.4">
      <c r="A13" t="s">
        <v>111</v>
      </c>
      <c r="B13" s="49">
        <v>53</v>
      </c>
    </row>
    <row r="14" spans="1:2" x14ac:dyDescent="0.4">
      <c r="A14" t="s">
        <v>111</v>
      </c>
      <c r="B14" s="49">
        <v>53</v>
      </c>
    </row>
    <row r="15" spans="1:2" x14ac:dyDescent="0.4">
      <c r="A15" t="s">
        <v>111</v>
      </c>
      <c r="B15" s="49">
        <v>54</v>
      </c>
    </row>
    <row r="16" spans="1:2" x14ac:dyDescent="0.4">
      <c r="A16" t="s">
        <v>111</v>
      </c>
      <c r="B16" s="49">
        <v>55</v>
      </c>
    </row>
    <row r="17" spans="1:12" x14ac:dyDescent="0.4">
      <c r="A17" t="s">
        <v>111</v>
      </c>
      <c r="B17" s="49">
        <v>55</v>
      </c>
    </row>
    <row r="18" spans="1:12" x14ac:dyDescent="0.4">
      <c r="A18" t="s">
        <v>111</v>
      </c>
      <c r="B18" s="49">
        <v>55</v>
      </c>
    </row>
    <row r="19" spans="1:12" x14ac:dyDescent="0.4">
      <c r="A19" t="s">
        <v>111</v>
      </c>
      <c r="B19" s="49">
        <v>55</v>
      </c>
    </row>
    <row r="20" spans="1:12" x14ac:dyDescent="0.4">
      <c r="A20" t="s">
        <v>111</v>
      </c>
      <c r="B20" s="49">
        <v>56</v>
      </c>
    </row>
    <row r="21" spans="1:12" x14ac:dyDescent="0.4">
      <c r="A21" t="s">
        <v>111</v>
      </c>
      <c r="B21" s="49">
        <v>56</v>
      </c>
    </row>
    <row r="22" spans="1:12" x14ac:dyDescent="0.4">
      <c r="A22" t="s">
        <v>111</v>
      </c>
      <c r="B22" s="49">
        <v>57</v>
      </c>
    </row>
    <row r="23" spans="1:12" x14ac:dyDescent="0.4">
      <c r="A23" t="s">
        <v>111</v>
      </c>
      <c r="B23" s="49">
        <v>65</v>
      </c>
    </row>
    <row r="24" spans="1:12" x14ac:dyDescent="0.4">
      <c r="A24" t="s">
        <v>112</v>
      </c>
      <c r="B24" s="49">
        <v>10</v>
      </c>
      <c r="D24" s="50"/>
      <c r="E24" s="50" t="s">
        <v>113</v>
      </c>
      <c r="F24" s="50" t="s">
        <v>114</v>
      </c>
      <c r="G24" s="50" t="s">
        <v>115</v>
      </c>
      <c r="H24" s="50" t="s">
        <v>116</v>
      </c>
      <c r="I24" s="50" t="s">
        <v>117</v>
      </c>
      <c r="J24" s="50" t="s">
        <v>118</v>
      </c>
      <c r="K24" s="50" t="s">
        <v>119</v>
      </c>
      <c r="L24" s="50" t="s">
        <v>120</v>
      </c>
    </row>
    <row r="25" spans="1:12" x14ac:dyDescent="0.4">
      <c r="A25" t="s">
        <v>112</v>
      </c>
      <c r="B25" s="49">
        <v>15</v>
      </c>
      <c r="D25" s="50" t="s">
        <v>111</v>
      </c>
      <c r="E25" s="52">
        <f>G25-(1.5*(I25-G25))</f>
        <v>39.375</v>
      </c>
      <c r="F25" s="51">
        <f>MIN(Salesperson1)</f>
        <v>25</v>
      </c>
      <c r="G25" s="51">
        <f>_xlfn.QUARTILE.EXC(Salesperson1,1)</f>
        <v>48.75</v>
      </c>
      <c r="H25" s="51">
        <f>MEDIAN(Salesperson1)</f>
        <v>52</v>
      </c>
      <c r="I25" s="51">
        <f>_xlfn.QUARTILE.EXC(Salesperson1,3)</f>
        <v>55</v>
      </c>
      <c r="J25" s="51">
        <f>MAX(Salesperson1)</f>
        <v>65</v>
      </c>
      <c r="K25" s="52">
        <f>AVERAGE(Salesperson1)</f>
        <v>50.68181818181818</v>
      </c>
      <c r="L25" s="52">
        <f>I25+(1.5*(I25-G25))</f>
        <v>64.375</v>
      </c>
    </row>
    <row r="26" spans="1:12" x14ac:dyDescent="0.4">
      <c r="A26" t="s">
        <v>112</v>
      </c>
      <c r="B26" s="49">
        <v>41</v>
      </c>
      <c r="D26" s="50" t="s">
        <v>112</v>
      </c>
      <c r="E26" s="52">
        <f t="shared" ref="E26:E29" si="0">G26-(1.5*(I26-G26))</f>
        <v>27</v>
      </c>
      <c r="F26" s="51">
        <f>MIN(Salesperson2)</f>
        <v>10</v>
      </c>
      <c r="G26" s="51">
        <f>_xlfn.QUARTILE.EXC(Salesperson2,1)</f>
        <v>43.5</v>
      </c>
      <c r="H26" s="51">
        <f>MEDIAN(Salesperson2)</f>
        <v>48</v>
      </c>
      <c r="I26" s="51">
        <f>_xlfn.QUARTILE.EXC(Salesperson2,3)</f>
        <v>54.5</v>
      </c>
      <c r="J26" s="51">
        <f>MAX(Salesperson2)</f>
        <v>90</v>
      </c>
      <c r="K26" s="52">
        <f>AVERAGE(Salesperson2)</f>
        <v>48.904761904761905</v>
      </c>
      <c r="L26" s="52">
        <f t="shared" ref="L26:L29" si="1">I26+(1.5*(I26-G26))</f>
        <v>71</v>
      </c>
    </row>
    <row r="27" spans="1:12" x14ac:dyDescent="0.4">
      <c r="A27" t="s">
        <v>112</v>
      </c>
      <c r="B27" s="49">
        <v>43</v>
      </c>
      <c r="D27" s="50" t="s">
        <v>121</v>
      </c>
      <c r="E27" s="52">
        <f t="shared" si="0"/>
        <v>23.375</v>
      </c>
      <c r="F27" s="51">
        <f>MIN(Salesperson3)</f>
        <v>22</v>
      </c>
      <c r="G27" s="51">
        <f>_xlfn.QUARTILE.EXC(Salesperson3,1)</f>
        <v>44</v>
      </c>
      <c r="H27" s="51">
        <f>MEDIAN(Salesperson3)</f>
        <v>51</v>
      </c>
      <c r="I27" s="51">
        <f>_xlfn.QUARTILE.EXC(Salesperson3,3)</f>
        <v>57.75</v>
      </c>
      <c r="J27" s="51">
        <f>MAX(Salesperson3)</f>
        <v>80</v>
      </c>
      <c r="K27" s="52">
        <f>AVERAGE(Salesperson3)</f>
        <v>50.666666666666664</v>
      </c>
      <c r="L27" s="52">
        <f t="shared" si="1"/>
        <v>78.375</v>
      </c>
    </row>
    <row r="28" spans="1:12" x14ac:dyDescent="0.4">
      <c r="A28" t="s">
        <v>112</v>
      </c>
      <c r="B28" s="49">
        <v>43</v>
      </c>
      <c r="D28" s="50" t="s">
        <v>122</v>
      </c>
      <c r="E28" s="52">
        <f t="shared" si="0"/>
        <v>24.5</v>
      </c>
      <c r="F28" s="51">
        <f>MIN(Salesperson4)</f>
        <v>41</v>
      </c>
      <c r="G28" s="51">
        <f>_xlfn.QUARTILE.EXC(Salesperson4,1)</f>
        <v>44</v>
      </c>
      <c r="H28" s="51">
        <f>MEDIAN(Salesperson4)</f>
        <v>49</v>
      </c>
      <c r="I28" s="51">
        <f>_xlfn.QUARTILE.EXC(Salesperson4,3)</f>
        <v>57</v>
      </c>
      <c r="J28" s="51">
        <f>MAX(Salesperson4)</f>
        <v>81</v>
      </c>
      <c r="K28" s="52">
        <f>AVERAGE(Salesperson4)</f>
        <v>51.083333333333336</v>
      </c>
      <c r="L28" s="52">
        <f t="shared" si="1"/>
        <v>76.5</v>
      </c>
    </row>
    <row r="29" spans="1:12" x14ac:dyDescent="0.4">
      <c r="A29" t="s">
        <v>112</v>
      </c>
      <c r="B29" s="49">
        <v>44</v>
      </c>
      <c r="D29" s="50" t="s">
        <v>123</v>
      </c>
      <c r="E29" s="52">
        <f t="shared" si="0"/>
        <v>31</v>
      </c>
      <c r="F29" s="51">
        <f>MIN(Salesperson5)</f>
        <v>41</v>
      </c>
      <c r="G29" s="51">
        <f>_xlfn.QUARTILE.EXC(Salesperson5,1)</f>
        <v>46</v>
      </c>
      <c r="H29" s="51">
        <f>MEDIAN(Salesperson5)</f>
        <v>51</v>
      </c>
      <c r="I29" s="51">
        <f>_xlfn.QUARTILE.EXC(Salesperson5,3)</f>
        <v>56</v>
      </c>
      <c r="J29" s="51">
        <f>MAX(Salesperson5)</f>
        <v>73</v>
      </c>
      <c r="K29" s="52">
        <f>AVERAGE(Salesperson5)</f>
        <v>51.724137931034484</v>
      </c>
      <c r="L29" s="52">
        <f t="shared" si="1"/>
        <v>71</v>
      </c>
    </row>
    <row r="30" spans="1:12" x14ac:dyDescent="0.4">
      <c r="A30" t="s">
        <v>112</v>
      </c>
      <c r="B30" s="49">
        <v>45</v>
      </c>
    </row>
    <row r="31" spans="1:12" x14ac:dyDescent="0.4">
      <c r="A31" t="s">
        <v>112</v>
      </c>
      <c r="B31" s="49">
        <v>46</v>
      </c>
    </row>
    <row r="32" spans="1:12" x14ac:dyDescent="0.4">
      <c r="A32" t="s">
        <v>112</v>
      </c>
      <c r="B32" s="49">
        <v>46</v>
      </c>
    </row>
    <row r="33" spans="1:2" x14ac:dyDescent="0.4">
      <c r="A33" t="s">
        <v>112</v>
      </c>
      <c r="B33" s="49">
        <v>47</v>
      </c>
    </row>
    <row r="34" spans="1:2" x14ac:dyDescent="0.4">
      <c r="A34" t="s">
        <v>112</v>
      </c>
      <c r="B34" s="49">
        <v>48</v>
      </c>
    </row>
    <row r="35" spans="1:2" x14ac:dyDescent="0.4">
      <c r="A35" t="s">
        <v>112</v>
      </c>
      <c r="B35" s="49">
        <v>49</v>
      </c>
    </row>
    <row r="36" spans="1:2" x14ac:dyDescent="0.4">
      <c r="A36" t="s">
        <v>112</v>
      </c>
      <c r="B36" s="49">
        <v>49</v>
      </c>
    </row>
    <row r="37" spans="1:2" x14ac:dyDescent="0.4">
      <c r="A37" t="s">
        <v>112</v>
      </c>
      <c r="B37" s="49">
        <v>49</v>
      </c>
    </row>
    <row r="38" spans="1:2" x14ac:dyDescent="0.4">
      <c r="A38" t="s">
        <v>112</v>
      </c>
      <c r="B38" s="49">
        <v>50</v>
      </c>
    </row>
    <row r="39" spans="1:2" x14ac:dyDescent="0.4">
      <c r="A39" t="s">
        <v>112</v>
      </c>
      <c r="B39" s="49">
        <v>53</v>
      </c>
    </row>
    <row r="40" spans="1:2" x14ac:dyDescent="0.4">
      <c r="A40" t="s">
        <v>112</v>
      </c>
      <c r="B40" s="49">
        <v>56</v>
      </c>
    </row>
    <row r="41" spans="1:2" x14ac:dyDescent="0.4">
      <c r="A41" t="s">
        <v>112</v>
      </c>
      <c r="B41" s="49">
        <v>57</v>
      </c>
    </row>
    <row r="42" spans="1:2" x14ac:dyDescent="0.4">
      <c r="A42" t="s">
        <v>112</v>
      </c>
      <c r="B42" s="49">
        <v>58</v>
      </c>
    </row>
    <row r="43" spans="1:2" x14ac:dyDescent="0.4">
      <c r="A43" t="s">
        <v>112</v>
      </c>
      <c r="B43" s="49">
        <v>88</v>
      </c>
    </row>
    <row r="44" spans="1:2" x14ac:dyDescent="0.4">
      <c r="A44" t="s">
        <v>112</v>
      </c>
      <c r="B44" s="49">
        <v>90</v>
      </c>
    </row>
    <row r="45" spans="1:2" x14ac:dyDescent="0.4">
      <c r="A45" t="s">
        <v>121</v>
      </c>
      <c r="B45" s="49">
        <v>22</v>
      </c>
    </row>
    <row r="46" spans="1:2" x14ac:dyDescent="0.4">
      <c r="A46" t="s">
        <v>121</v>
      </c>
      <c r="B46" s="49">
        <v>41</v>
      </c>
    </row>
    <row r="47" spans="1:2" x14ac:dyDescent="0.4">
      <c r="A47" t="s">
        <v>121</v>
      </c>
      <c r="B47" s="49">
        <v>42</v>
      </c>
    </row>
    <row r="48" spans="1:2" x14ac:dyDescent="0.4">
      <c r="A48" t="s">
        <v>121</v>
      </c>
      <c r="B48" s="49">
        <v>43</v>
      </c>
    </row>
    <row r="49" spans="1:2" x14ac:dyDescent="0.4">
      <c r="A49" t="s">
        <v>121</v>
      </c>
      <c r="B49" s="49">
        <v>43</v>
      </c>
    </row>
    <row r="50" spans="1:2" x14ac:dyDescent="0.4">
      <c r="A50" t="s">
        <v>121</v>
      </c>
      <c r="B50" s="49">
        <v>44</v>
      </c>
    </row>
    <row r="51" spans="1:2" x14ac:dyDescent="0.4">
      <c r="A51" t="s">
        <v>121</v>
      </c>
      <c r="B51" s="49">
        <v>44</v>
      </c>
    </row>
    <row r="52" spans="1:2" x14ac:dyDescent="0.4">
      <c r="A52" t="s">
        <v>121</v>
      </c>
      <c r="B52" s="49">
        <v>46</v>
      </c>
    </row>
    <row r="53" spans="1:2" x14ac:dyDescent="0.4">
      <c r="A53" t="s">
        <v>121</v>
      </c>
      <c r="B53" s="49">
        <v>47</v>
      </c>
    </row>
    <row r="54" spans="1:2" x14ac:dyDescent="0.4">
      <c r="A54" t="s">
        <v>121</v>
      </c>
      <c r="B54" s="49">
        <v>47</v>
      </c>
    </row>
    <row r="55" spans="1:2" x14ac:dyDescent="0.4">
      <c r="A55" t="s">
        <v>121</v>
      </c>
      <c r="B55" s="49">
        <v>48</v>
      </c>
    </row>
    <row r="56" spans="1:2" x14ac:dyDescent="0.4">
      <c r="A56" t="s">
        <v>121</v>
      </c>
      <c r="B56" s="49">
        <v>50</v>
      </c>
    </row>
    <row r="57" spans="1:2" x14ac:dyDescent="0.4">
      <c r="A57" t="s">
        <v>121</v>
      </c>
      <c r="B57" s="49">
        <v>52</v>
      </c>
    </row>
    <row r="58" spans="1:2" x14ac:dyDescent="0.4">
      <c r="A58" t="s">
        <v>121</v>
      </c>
      <c r="B58" s="49">
        <v>52</v>
      </c>
    </row>
    <row r="59" spans="1:2" x14ac:dyDescent="0.4">
      <c r="A59" t="s">
        <v>121</v>
      </c>
      <c r="B59" s="49">
        <v>55</v>
      </c>
    </row>
    <row r="60" spans="1:2" x14ac:dyDescent="0.4">
      <c r="A60" t="s">
        <v>121</v>
      </c>
      <c r="B60" s="49">
        <v>56</v>
      </c>
    </row>
    <row r="61" spans="1:2" x14ac:dyDescent="0.4">
      <c r="A61" t="s">
        <v>121</v>
      </c>
      <c r="B61" s="49">
        <v>56</v>
      </c>
    </row>
    <row r="62" spans="1:2" x14ac:dyDescent="0.4">
      <c r="A62" t="s">
        <v>121</v>
      </c>
      <c r="B62" s="49">
        <v>57</v>
      </c>
    </row>
    <row r="63" spans="1:2" x14ac:dyDescent="0.4">
      <c r="A63" t="s">
        <v>121</v>
      </c>
      <c r="B63" s="49">
        <v>58</v>
      </c>
    </row>
    <row r="64" spans="1:2" x14ac:dyDescent="0.4">
      <c r="A64" t="s">
        <v>121</v>
      </c>
      <c r="B64" s="49">
        <v>58</v>
      </c>
    </row>
    <row r="65" spans="1:2" x14ac:dyDescent="0.4">
      <c r="A65" t="s">
        <v>121</v>
      </c>
      <c r="B65" s="49">
        <v>58</v>
      </c>
    </row>
    <row r="66" spans="1:2" x14ac:dyDescent="0.4">
      <c r="A66" t="s">
        <v>121</v>
      </c>
      <c r="B66" s="49">
        <v>58</v>
      </c>
    </row>
    <row r="67" spans="1:2" x14ac:dyDescent="0.4">
      <c r="A67" t="s">
        <v>121</v>
      </c>
      <c r="B67" s="49">
        <v>59</v>
      </c>
    </row>
    <row r="68" spans="1:2" x14ac:dyDescent="0.4">
      <c r="A68" t="s">
        <v>121</v>
      </c>
      <c r="B68" s="49">
        <v>80</v>
      </c>
    </row>
    <row r="69" spans="1:2" x14ac:dyDescent="0.4">
      <c r="A69" t="s">
        <v>122</v>
      </c>
      <c r="B69" s="49">
        <v>41</v>
      </c>
    </row>
    <row r="70" spans="1:2" x14ac:dyDescent="0.4">
      <c r="A70" t="s">
        <v>122</v>
      </c>
      <c r="B70" s="49">
        <v>42</v>
      </c>
    </row>
    <row r="71" spans="1:2" x14ac:dyDescent="0.4">
      <c r="A71" t="s">
        <v>122</v>
      </c>
      <c r="B71" s="49">
        <v>43</v>
      </c>
    </row>
    <row r="72" spans="1:2" x14ac:dyDescent="0.4">
      <c r="A72" t="s">
        <v>122</v>
      </c>
      <c r="B72" s="49">
        <v>43</v>
      </c>
    </row>
    <row r="73" spans="1:2" x14ac:dyDescent="0.4">
      <c r="A73" t="s">
        <v>122</v>
      </c>
      <c r="B73" s="49">
        <v>43</v>
      </c>
    </row>
    <row r="74" spans="1:2" x14ac:dyDescent="0.4">
      <c r="A74" t="s">
        <v>122</v>
      </c>
      <c r="B74" s="49">
        <v>44</v>
      </c>
    </row>
    <row r="75" spans="1:2" x14ac:dyDescent="0.4">
      <c r="A75" t="s">
        <v>122</v>
      </c>
      <c r="B75" s="49">
        <v>44</v>
      </c>
    </row>
    <row r="76" spans="1:2" x14ac:dyDescent="0.4">
      <c r="A76" t="s">
        <v>122</v>
      </c>
      <c r="B76" s="49">
        <v>44</v>
      </c>
    </row>
    <row r="77" spans="1:2" x14ac:dyDescent="0.4">
      <c r="A77" t="s">
        <v>122</v>
      </c>
      <c r="B77" s="49">
        <v>45</v>
      </c>
    </row>
    <row r="78" spans="1:2" x14ac:dyDescent="0.4">
      <c r="A78" t="s">
        <v>122</v>
      </c>
      <c r="B78" s="49">
        <v>46</v>
      </c>
    </row>
    <row r="79" spans="1:2" x14ac:dyDescent="0.4">
      <c r="A79" t="s">
        <v>122</v>
      </c>
      <c r="B79" s="49">
        <v>49</v>
      </c>
    </row>
    <row r="80" spans="1:2" x14ac:dyDescent="0.4">
      <c r="A80" t="s">
        <v>122</v>
      </c>
      <c r="B80" s="49">
        <v>49</v>
      </c>
    </row>
    <row r="81" spans="1:2" x14ac:dyDescent="0.4">
      <c r="A81" t="s">
        <v>122</v>
      </c>
      <c r="B81" s="49">
        <v>49</v>
      </c>
    </row>
    <row r="82" spans="1:2" x14ac:dyDescent="0.4">
      <c r="A82" t="s">
        <v>122</v>
      </c>
      <c r="B82" s="49">
        <v>53</v>
      </c>
    </row>
    <row r="83" spans="1:2" x14ac:dyDescent="0.4">
      <c r="A83" t="s">
        <v>122</v>
      </c>
      <c r="B83" s="49">
        <v>53</v>
      </c>
    </row>
    <row r="84" spans="1:2" x14ac:dyDescent="0.4">
      <c r="A84" t="s">
        <v>122</v>
      </c>
      <c r="B84" s="49">
        <v>54</v>
      </c>
    </row>
    <row r="85" spans="1:2" x14ac:dyDescent="0.4">
      <c r="A85" t="s">
        <v>122</v>
      </c>
      <c r="B85" s="49">
        <v>56</v>
      </c>
    </row>
    <row r="86" spans="1:2" x14ac:dyDescent="0.4">
      <c r="A86" t="s">
        <v>122</v>
      </c>
      <c r="B86" s="49">
        <v>57</v>
      </c>
    </row>
    <row r="87" spans="1:2" x14ac:dyDescent="0.4">
      <c r="A87" t="s">
        <v>122</v>
      </c>
      <c r="B87" s="49">
        <v>57</v>
      </c>
    </row>
    <row r="88" spans="1:2" x14ac:dyDescent="0.4">
      <c r="A88" t="s">
        <v>122</v>
      </c>
      <c r="B88" s="49">
        <v>58</v>
      </c>
    </row>
    <row r="89" spans="1:2" x14ac:dyDescent="0.4">
      <c r="A89" t="s">
        <v>122</v>
      </c>
      <c r="B89" s="49">
        <v>58</v>
      </c>
    </row>
    <row r="90" spans="1:2" x14ac:dyDescent="0.4">
      <c r="A90" t="s">
        <v>122</v>
      </c>
      <c r="B90" s="49">
        <v>58</v>
      </c>
    </row>
    <row r="91" spans="1:2" x14ac:dyDescent="0.4">
      <c r="A91" t="s">
        <v>122</v>
      </c>
      <c r="B91" s="49">
        <v>59</v>
      </c>
    </row>
    <row r="92" spans="1:2" x14ac:dyDescent="0.4">
      <c r="A92" t="s">
        <v>122</v>
      </c>
      <c r="B92" s="49">
        <v>81</v>
      </c>
    </row>
    <row r="93" spans="1:2" x14ac:dyDescent="0.4">
      <c r="A93" t="s">
        <v>123</v>
      </c>
      <c r="B93" s="49">
        <v>41</v>
      </c>
    </row>
    <row r="94" spans="1:2" x14ac:dyDescent="0.4">
      <c r="A94" t="s">
        <v>123</v>
      </c>
      <c r="B94" s="49">
        <v>43</v>
      </c>
    </row>
    <row r="95" spans="1:2" x14ac:dyDescent="0.4">
      <c r="A95" t="s">
        <v>123</v>
      </c>
      <c r="B95" s="49">
        <v>43</v>
      </c>
    </row>
    <row r="96" spans="1:2" x14ac:dyDescent="0.4">
      <c r="A96" t="s">
        <v>123</v>
      </c>
      <c r="B96" s="49">
        <v>45</v>
      </c>
    </row>
    <row r="97" spans="1:2" x14ac:dyDescent="0.4">
      <c r="A97" t="s">
        <v>123</v>
      </c>
      <c r="B97" s="49">
        <v>45</v>
      </c>
    </row>
    <row r="98" spans="1:2" x14ac:dyDescent="0.4">
      <c r="A98" t="s">
        <v>123</v>
      </c>
      <c r="B98" s="49">
        <v>45</v>
      </c>
    </row>
    <row r="99" spans="1:2" x14ac:dyDescent="0.4">
      <c r="A99" t="s">
        <v>123</v>
      </c>
      <c r="B99" s="49">
        <v>46</v>
      </c>
    </row>
    <row r="100" spans="1:2" x14ac:dyDescent="0.4">
      <c r="A100" t="s">
        <v>123</v>
      </c>
      <c r="B100" s="49">
        <v>46</v>
      </c>
    </row>
    <row r="101" spans="1:2" x14ac:dyDescent="0.4">
      <c r="A101" t="s">
        <v>123</v>
      </c>
      <c r="B101" s="49">
        <v>48</v>
      </c>
    </row>
    <row r="102" spans="1:2" x14ac:dyDescent="0.4">
      <c r="A102" t="s">
        <v>123</v>
      </c>
      <c r="B102" s="49">
        <v>49</v>
      </c>
    </row>
    <row r="103" spans="1:2" x14ac:dyDescent="0.4">
      <c r="A103" t="s">
        <v>123</v>
      </c>
      <c r="B103" s="49">
        <v>50</v>
      </c>
    </row>
    <row r="104" spans="1:2" x14ac:dyDescent="0.4">
      <c r="A104" t="s">
        <v>123</v>
      </c>
      <c r="B104" s="49">
        <v>50</v>
      </c>
    </row>
    <row r="105" spans="1:2" x14ac:dyDescent="0.4">
      <c r="A105" t="s">
        <v>123</v>
      </c>
      <c r="B105" s="49">
        <v>50</v>
      </c>
    </row>
    <row r="106" spans="1:2" x14ac:dyDescent="0.4">
      <c r="A106" t="s">
        <v>123</v>
      </c>
      <c r="B106" s="49">
        <v>51</v>
      </c>
    </row>
    <row r="107" spans="1:2" x14ac:dyDescent="0.4">
      <c r="A107" t="s">
        <v>123</v>
      </c>
      <c r="B107" s="49">
        <v>51</v>
      </c>
    </row>
    <row r="108" spans="1:2" x14ac:dyDescent="0.4">
      <c r="A108" t="s">
        <v>123</v>
      </c>
      <c r="B108" s="49">
        <v>52</v>
      </c>
    </row>
    <row r="109" spans="1:2" x14ac:dyDescent="0.4">
      <c r="A109" t="s">
        <v>123</v>
      </c>
      <c r="B109" s="49">
        <v>52</v>
      </c>
    </row>
    <row r="110" spans="1:2" x14ac:dyDescent="0.4">
      <c r="A110" t="s">
        <v>123</v>
      </c>
      <c r="B110" s="49">
        <v>54</v>
      </c>
    </row>
    <row r="111" spans="1:2" x14ac:dyDescent="0.4">
      <c r="A111" t="s">
        <v>123</v>
      </c>
      <c r="B111" s="49">
        <v>54</v>
      </c>
    </row>
    <row r="112" spans="1:2" x14ac:dyDescent="0.4">
      <c r="A112" t="s">
        <v>123</v>
      </c>
      <c r="B112" s="49">
        <v>55</v>
      </c>
    </row>
    <row r="113" spans="1:2" x14ac:dyDescent="0.4">
      <c r="A113" t="s">
        <v>123</v>
      </c>
      <c r="B113" s="49">
        <v>56</v>
      </c>
    </row>
    <row r="114" spans="1:2" x14ac:dyDescent="0.4">
      <c r="A114" t="s">
        <v>123</v>
      </c>
      <c r="B114" s="49">
        <v>56</v>
      </c>
    </row>
    <row r="115" spans="1:2" x14ac:dyDescent="0.4">
      <c r="A115" t="s">
        <v>123</v>
      </c>
      <c r="B115" s="49">
        <v>56</v>
      </c>
    </row>
    <row r="116" spans="1:2" x14ac:dyDescent="0.4">
      <c r="A116" t="s">
        <v>123</v>
      </c>
      <c r="B116" s="49">
        <v>57</v>
      </c>
    </row>
    <row r="117" spans="1:2" x14ac:dyDescent="0.4">
      <c r="A117" t="s">
        <v>123</v>
      </c>
      <c r="B117" s="49">
        <v>57</v>
      </c>
    </row>
    <row r="118" spans="1:2" x14ac:dyDescent="0.4">
      <c r="A118" t="s">
        <v>123</v>
      </c>
      <c r="B118" s="49">
        <v>58</v>
      </c>
    </row>
    <row r="119" spans="1:2" x14ac:dyDescent="0.4">
      <c r="A119" t="s">
        <v>123</v>
      </c>
      <c r="B119" s="49">
        <v>58</v>
      </c>
    </row>
    <row r="120" spans="1:2" x14ac:dyDescent="0.4">
      <c r="A120" t="s">
        <v>123</v>
      </c>
      <c r="B120" s="49">
        <v>59</v>
      </c>
    </row>
    <row r="121" spans="1:2" x14ac:dyDescent="0.4">
      <c r="A121" t="s">
        <v>123</v>
      </c>
      <c r="B121" s="49">
        <v>73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095F0-29FD-4E20-9340-4311EA328A77}">
  <dimension ref="A1:B10"/>
  <sheetViews>
    <sheetView zoomScaleNormal="100" workbookViewId="0">
      <selection activeCell="B10" sqref="B10"/>
    </sheetView>
  </sheetViews>
  <sheetFormatPr defaultRowHeight="14.6" x14ac:dyDescent="0.4"/>
  <cols>
    <col min="1" max="1" width="12.23046875" bestFit="1" customWidth="1"/>
    <col min="2" max="2" width="11.07421875" bestFit="1" customWidth="1"/>
  </cols>
  <sheetData>
    <row r="1" spans="1:2" x14ac:dyDescent="0.4">
      <c r="A1" s="1" t="s">
        <v>155</v>
      </c>
    </row>
    <row r="2" spans="1:2" x14ac:dyDescent="0.4">
      <c r="A2" t="s">
        <v>156</v>
      </c>
      <c r="B2" s="8">
        <v>12600</v>
      </c>
    </row>
    <row r="3" spans="1:2" x14ac:dyDescent="0.4">
      <c r="A3" t="s">
        <v>157</v>
      </c>
      <c r="B3" s="8">
        <v>9200</v>
      </c>
    </row>
    <row r="4" spans="1:2" x14ac:dyDescent="0.4">
      <c r="A4" t="s">
        <v>158</v>
      </c>
      <c r="B4" s="8">
        <f>SUM(B2:B3)</f>
        <v>21800</v>
      </c>
    </row>
    <row r="5" spans="1:2" x14ac:dyDescent="0.4">
      <c r="A5" s="1" t="s">
        <v>159</v>
      </c>
    </row>
    <row r="6" spans="1:2" x14ac:dyDescent="0.4">
      <c r="A6" t="s">
        <v>160</v>
      </c>
      <c r="B6" s="8">
        <v>-6540</v>
      </c>
    </row>
    <row r="7" spans="1:2" x14ac:dyDescent="0.4">
      <c r="A7" t="s">
        <v>161</v>
      </c>
      <c r="B7" s="8">
        <v>-5000</v>
      </c>
    </row>
    <row r="8" spans="1:2" x14ac:dyDescent="0.4">
      <c r="A8" t="s">
        <v>162</v>
      </c>
      <c r="B8" s="8">
        <v>-4360</v>
      </c>
    </row>
    <row r="9" spans="1:2" x14ac:dyDescent="0.4">
      <c r="A9" t="s">
        <v>163</v>
      </c>
      <c r="B9" s="53">
        <f>SUM(B6:B8)</f>
        <v>-15900</v>
      </c>
    </row>
    <row r="10" spans="1:2" x14ac:dyDescent="0.4">
      <c r="A10" s="1" t="s">
        <v>164</v>
      </c>
      <c r="B10" s="62">
        <f>B4+B9</f>
        <v>5900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E2AA6-E3E2-4CB9-A064-A8BE95F520B8}">
  <dimension ref="A1:B17"/>
  <sheetViews>
    <sheetView tabSelected="1" workbookViewId="0">
      <selection activeCell="I42" sqref="I42"/>
    </sheetView>
  </sheetViews>
  <sheetFormatPr defaultRowHeight="14.6" x14ac:dyDescent="0.4"/>
  <cols>
    <col min="1" max="1" width="16.61328125" bestFit="1" customWidth="1"/>
    <col min="2" max="2" width="10.765625" bestFit="1" customWidth="1"/>
  </cols>
  <sheetData>
    <row r="1" spans="1:2" x14ac:dyDescent="0.4">
      <c r="A1" s="51" t="s">
        <v>165</v>
      </c>
      <c r="B1" s="63">
        <v>252274000</v>
      </c>
    </row>
    <row r="2" spans="1:2" x14ac:dyDescent="0.4">
      <c r="A2" s="51" t="s">
        <v>166</v>
      </c>
      <c r="B2" s="63">
        <v>231593000</v>
      </c>
    </row>
    <row r="3" spans="1:2" x14ac:dyDescent="0.4">
      <c r="A3" s="51" t="s">
        <v>167</v>
      </c>
      <c r="B3" s="63">
        <v>168308000</v>
      </c>
    </row>
    <row r="4" spans="1:2" x14ac:dyDescent="0.4">
      <c r="A4" s="51" t="s">
        <v>168</v>
      </c>
      <c r="B4" s="63">
        <v>154628000</v>
      </c>
    </row>
    <row r="17" spans="1:1" x14ac:dyDescent="0.4">
      <c r="A17" t="s">
        <v>169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22</vt:i4>
      </vt:variant>
    </vt:vector>
  </HeadingPairs>
  <TitlesOfParts>
    <vt:vector size="32" baseType="lpstr">
      <vt:lpstr>Grades</vt:lpstr>
      <vt:lpstr>Line &amp; Area</vt:lpstr>
      <vt:lpstr>Hierarchy</vt:lpstr>
      <vt:lpstr>Baseball</vt:lpstr>
      <vt:lpstr>Histogram</vt:lpstr>
      <vt:lpstr>Pareto</vt:lpstr>
      <vt:lpstr>Box &amp; Whisker</vt:lpstr>
      <vt:lpstr>Waterfall</vt:lpstr>
      <vt:lpstr>Funnel</vt:lpstr>
      <vt:lpstr>Combo</vt:lpstr>
      <vt:lpstr>Achille_Jeanne</vt:lpstr>
      <vt:lpstr>Ana_Murray</vt:lpstr>
      <vt:lpstr>Axmed_Mervyn</vt:lpstr>
      <vt:lpstr>Bailee_Ruben</vt:lpstr>
      <vt:lpstr>English</vt:lpstr>
      <vt:lpstr>Florina_Kyriakos</vt:lpstr>
      <vt:lpstr>Inola_Leonel</vt:lpstr>
      <vt:lpstr>Marcello_Golyat</vt:lpstr>
      <vt:lpstr>Math</vt:lpstr>
      <vt:lpstr>Neil_Emmanouil</vt:lpstr>
      <vt:lpstr>Rosy_Godwine</vt:lpstr>
      <vt:lpstr>Salesperson1</vt:lpstr>
      <vt:lpstr>Salesperson2</vt:lpstr>
      <vt:lpstr>Salesperson3</vt:lpstr>
      <vt:lpstr>Salesperson4</vt:lpstr>
      <vt:lpstr>Salesperson5</vt:lpstr>
      <vt:lpstr>Sarita_Romana</vt:lpstr>
      <vt:lpstr>Science</vt:lpstr>
      <vt:lpstr>Social_Studies</vt:lpstr>
      <vt:lpstr>Spanish</vt:lpstr>
      <vt:lpstr>Student</vt:lpstr>
      <vt:lpstr>Ursel_Covadonga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Dunn</dc:creator>
  <cp:lastModifiedBy>Nat Dunn</cp:lastModifiedBy>
  <dcterms:created xsi:type="dcterms:W3CDTF">2022-11-03T14:50:47Z</dcterms:created>
  <dcterms:modified xsi:type="dcterms:W3CDTF">2022-11-08T13:47:26Z</dcterms:modified>
</cp:coreProperties>
</file>